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7560"/>
  </bookViews>
  <sheets>
    <sheet name="ΑΝΑΛ. ΠΡΟΫΠΟΛΟΓΙΣΜΟΣ" sheetId="2" r:id="rId1"/>
    <sheet name="ΕΤΗΣΙΑ ΚΑΤΑΝΟΜΗ" sheetId="3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/>
  <c r="B21" i="3" l="1"/>
  <c r="G11" l="1"/>
  <c r="F11"/>
  <c r="E11"/>
  <c r="D11"/>
  <c r="B11"/>
  <c r="K57" i="2" l="1"/>
  <c r="F56"/>
  <c r="G56" s="1"/>
  <c r="G57" s="1"/>
  <c r="L57" l="1"/>
  <c r="H56"/>
  <c r="H57" s="1"/>
  <c r="F57"/>
  <c r="Q57"/>
  <c r="P57"/>
  <c r="P70"/>
  <c r="K70"/>
  <c r="P78"/>
  <c r="P77"/>
  <c r="Q77" s="1"/>
  <c r="R77" s="1"/>
  <c r="K78"/>
  <c r="L78" s="1"/>
  <c r="M78" s="1"/>
  <c r="K77"/>
  <c r="P71"/>
  <c r="K71"/>
  <c r="L71" s="1"/>
  <c r="M71" s="1"/>
  <c r="F71"/>
  <c r="G71" s="1"/>
  <c r="M57" l="1"/>
  <c r="R57"/>
  <c r="Q70"/>
  <c r="R70" s="1"/>
  <c r="L70"/>
  <c r="M70" s="1"/>
  <c r="Q78"/>
  <c r="R78" s="1"/>
  <c r="R79" s="1"/>
  <c r="L77"/>
  <c r="M77" s="1"/>
  <c r="Q71"/>
  <c r="R71" s="1"/>
  <c r="P79"/>
  <c r="P72"/>
  <c r="P63"/>
  <c r="Q63" s="1"/>
  <c r="K63"/>
  <c r="F63"/>
  <c r="G63" s="1"/>
  <c r="G64" s="1"/>
  <c r="F70"/>
  <c r="H71"/>
  <c r="F72" l="1"/>
  <c r="G70"/>
  <c r="G72" s="1"/>
  <c r="P64"/>
  <c r="Q79"/>
  <c r="R72"/>
  <c r="Q72"/>
  <c r="L72"/>
  <c r="K72"/>
  <c r="Q64"/>
  <c r="R63"/>
  <c r="R64" s="1"/>
  <c r="L63"/>
  <c r="L64" s="1"/>
  <c r="K64"/>
  <c r="F64"/>
  <c r="H63"/>
  <c r="H64" s="1"/>
  <c r="M72"/>
  <c r="P49"/>
  <c r="Q49" s="1"/>
  <c r="R49" s="1"/>
  <c r="P48"/>
  <c r="Q48" s="1"/>
  <c r="R48" s="1"/>
  <c r="P47"/>
  <c r="P46"/>
  <c r="P45"/>
  <c r="Q45" s="1"/>
  <c r="R45" s="1"/>
  <c r="P44"/>
  <c r="Q44" s="1"/>
  <c r="R44" s="1"/>
  <c r="P43"/>
  <c r="P42"/>
  <c r="P41"/>
  <c r="Q41" s="1"/>
  <c r="R41" s="1"/>
  <c r="P40"/>
  <c r="Q40" s="1"/>
  <c r="R40" s="1"/>
  <c r="P39"/>
  <c r="P38"/>
  <c r="P37"/>
  <c r="Q37" s="1"/>
  <c r="R37" s="1"/>
  <c r="P36"/>
  <c r="Q36" s="1"/>
  <c r="R36" s="1"/>
  <c r="P35"/>
  <c r="P34"/>
  <c r="P33"/>
  <c r="Q33" s="1"/>
  <c r="R33" s="1"/>
  <c r="P32"/>
  <c r="Q32" s="1"/>
  <c r="R32" s="1"/>
  <c r="P31"/>
  <c r="P30"/>
  <c r="P29"/>
  <c r="Q29" s="1"/>
  <c r="R29" s="1"/>
  <c r="P28"/>
  <c r="M63" l="1"/>
  <c r="M64" s="1"/>
  <c r="P50"/>
  <c r="Q50" s="1"/>
  <c r="Q28"/>
  <c r="R28" s="1"/>
  <c r="H70"/>
  <c r="H72" s="1"/>
  <c r="Q31"/>
  <c r="R31" s="1"/>
  <c r="Q35"/>
  <c r="R35" s="1"/>
  <c r="Q39"/>
  <c r="R39" s="1"/>
  <c r="Q43"/>
  <c r="R43" s="1"/>
  <c r="Q47"/>
  <c r="R47" s="1"/>
  <c r="Q30"/>
  <c r="R30" s="1"/>
  <c r="Q34"/>
  <c r="R34" s="1"/>
  <c r="Q38"/>
  <c r="R38" s="1"/>
  <c r="Q42"/>
  <c r="R42" s="1"/>
  <c r="Q46"/>
  <c r="R46" s="1"/>
  <c r="P22"/>
  <c r="P21"/>
  <c r="Q21" s="1"/>
  <c r="R21" s="1"/>
  <c r="P20"/>
  <c r="Q20" s="1"/>
  <c r="P92"/>
  <c r="P93" s="1"/>
  <c r="P85"/>
  <c r="P86" s="1"/>
  <c r="R50" l="1"/>
  <c r="R20"/>
  <c r="P23"/>
  <c r="Q22"/>
  <c r="R22" s="1"/>
  <c r="Q92"/>
  <c r="Q85"/>
  <c r="Q86" s="1"/>
  <c r="I11" i="3"/>
  <c r="I10"/>
  <c r="I6"/>
  <c r="I5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B9"/>
  <c r="C9"/>
  <c r="D9"/>
  <c r="E9"/>
  <c r="F9"/>
  <c r="G9"/>
  <c r="A10"/>
  <c r="A11"/>
  <c r="C11"/>
  <c r="I16" l="1"/>
  <c r="B22" s="1"/>
  <c r="I15"/>
  <c r="R85" i="2"/>
  <c r="R86" s="1"/>
  <c r="Q23"/>
  <c r="R92"/>
  <c r="R93" s="1"/>
  <c r="Q93"/>
  <c r="R23"/>
  <c r="K92"/>
  <c r="F92"/>
  <c r="K85"/>
  <c r="L85" s="1"/>
  <c r="F85"/>
  <c r="F78"/>
  <c r="F77"/>
  <c r="K49"/>
  <c r="L49" s="1"/>
  <c r="M49" s="1"/>
  <c r="F49"/>
  <c r="K48"/>
  <c r="F48"/>
  <c r="G48" s="1"/>
  <c r="K47"/>
  <c r="L47" s="1"/>
  <c r="M47" s="1"/>
  <c r="F47"/>
  <c r="K46"/>
  <c r="F46"/>
  <c r="G46" s="1"/>
  <c r="K45"/>
  <c r="L45" s="1"/>
  <c r="M45" s="1"/>
  <c r="F45"/>
  <c r="K44"/>
  <c r="F44"/>
  <c r="G44" s="1"/>
  <c r="K43"/>
  <c r="L43" s="1"/>
  <c r="M43" s="1"/>
  <c r="F43"/>
  <c r="K42"/>
  <c r="F42"/>
  <c r="G42" s="1"/>
  <c r="K41"/>
  <c r="L41" s="1"/>
  <c r="M41" s="1"/>
  <c r="F41"/>
  <c r="K40"/>
  <c r="F40"/>
  <c r="G40" s="1"/>
  <c r="K39"/>
  <c r="L39" s="1"/>
  <c r="M39" s="1"/>
  <c r="F39"/>
  <c r="K38"/>
  <c r="F38"/>
  <c r="G38" s="1"/>
  <c r="K37"/>
  <c r="L37" s="1"/>
  <c r="M37" s="1"/>
  <c r="F37"/>
  <c r="K36"/>
  <c r="F36"/>
  <c r="G36" s="1"/>
  <c r="K35"/>
  <c r="L35" s="1"/>
  <c r="M35" s="1"/>
  <c r="F35"/>
  <c r="K34"/>
  <c r="F34"/>
  <c r="G34" s="1"/>
  <c r="K33"/>
  <c r="L33" s="1"/>
  <c r="M33" s="1"/>
  <c r="F33"/>
  <c r="K32"/>
  <c r="F32"/>
  <c r="G32" s="1"/>
  <c r="K31"/>
  <c r="L31" s="1"/>
  <c r="M31" s="1"/>
  <c r="F31"/>
  <c r="K30"/>
  <c r="F30"/>
  <c r="G30" s="1"/>
  <c r="K29"/>
  <c r="L29" s="1"/>
  <c r="M29" s="1"/>
  <c r="F29"/>
  <c r="K28"/>
  <c r="F28"/>
  <c r="L22"/>
  <c r="M22" s="1"/>
  <c r="F22"/>
  <c r="G22" s="1"/>
  <c r="H22" s="1"/>
  <c r="K21"/>
  <c r="F21"/>
  <c r="L20"/>
  <c r="F20"/>
  <c r="B23" i="3" l="1"/>
  <c r="F79" i="2"/>
  <c r="G77"/>
  <c r="H77" s="1"/>
  <c r="G78"/>
  <c r="H78" s="1"/>
  <c r="H34"/>
  <c r="K79"/>
  <c r="H40"/>
  <c r="K93"/>
  <c r="L92"/>
  <c r="L93" s="1"/>
  <c r="H30"/>
  <c r="H36"/>
  <c r="H46"/>
  <c r="G85"/>
  <c r="G86" s="1"/>
  <c r="G21"/>
  <c r="H21" s="1"/>
  <c r="G28"/>
  <c r="F50"/>
  <c r="H32"/>
  <c r="H42"/>
  <c r="H48"/>
  <c r="K23"/>
  <c r="L21"/>
  <c r="M21" s="1"/>
  <c r="H38"/>
  <c r="H44"/>
  <c r="G92"/>
  <c r="G93" s="1"/>
  <c r="K50"/>
  <c r="L50" s="1"/>
  <c r="F93"/>
  <c r="F86"/>
  <c r="F23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6"/>
  <c r="M46" s="1"/>
  <c r="L48"/>
  <c r="M48" s="1"/>
  <c r="K86"/>
  <c r="L86"/>
  <c r="G29"/>
  <c r="H29" s="1"/>
  <c r="G31"/>
  <c r="H31" s="1"/>
  <c r="G33"/>
  <c r="H33" s="1"/>
  <c r="G35"/>
  <c r="H35" s="1"/>
  <c r="G37"/>
  <c r="H37" s="1"/>
  <c r="G39"/>
  <c r="H39" s="1"/>
  <c r="G41"/>
  <c r="H41" s="1"/>
  <c r="G43"/>
  <c r="H43" s="1"/>
  <c r="G45"/>
  <c r="H45" s="1"/>
  <c r="G47"/>
  <c r="H47" s="1"/>
  <c r="G49"/>
  <c r="H49" s="1"/>
  <c r="G20"/>
  <c r="M20"/>
  <c r="H92" l="1"/>
  <c r="H93" s="1"/>
  <c r="H79"/>
  <c r="G79"/>
  <c r="G23"/>
  <c r="M92"/>
  <c r="M93" s="1"/>
  <c r="H85"/>
  <c r="H86" s="1"/>
  <c r="L79"/>
  <c r="G50"/>
  <c r="L23"/>
  <c r="M23"/>
  <c r="H28"/>
  <c r="H50" s="1"/>
  <c r="H20"/>
  <c r="M50"/>
  <c r="M85"/>
  <c r="M86" s="1"/>
  <c r="M79" l="1"/>
  <c r="H23"/>
</calcChain>
</file>

<file path=xl/sharedStrings.xml><?xml version="1.0" encoding="utf-8"?>
<sst xmlns="http://schemas.openxmlformats.org/spreadsheetml/2006/main" count="298" uniqueCount="102">
  <si>
    <t>ΑΝΑΛΥΤΙΚΟΣ ΠΡΟΫΠΟΛΟΓΙΣΜΟΣ ΜΕΛΕΤΗΣ</t>
  </si>
  <si>
    <t>ΔΗΜΟΣ ΣΠΑΡΤΗΣ</t>
  </si>
  <si>
    <t>ΤΜΗΜΑ 1  (ΚΑΥΣΙΜΑ ΔΗΜΟΥ ΣΠΑΡΤΗΣ)</t>
  </si>
  <si>
    <t>Α/Α</t>
  </si>
  <si>
    <t>ΣΥΝΟΛΙΚΗ ΔΑΠΑΝΗ ΚΑΥΣΙΜΩΝ</t>
  </si>
  <si>
    <t>ΝΟΜΟΣ ΛΑΚΩΝΙΑΣ</t>
  </si>
  <si>
    <t>ΕΙΔΟΣ ΠΡΟΜΗΘΕΙΑΣ</t>
  </si>
  <si>
    <t xml:space="preserve">ΠΕΤΡΕΛΑΙΟ ΚΙΝΗΣΗΣ  </t>
  </si>
  <si>
    <t xml:space="preserve">ΠΕΤΡΕΛΑΙΟ ΘΕΡΜΑΝΣΗΣ  </t>
  </si>
  <si>
    <t xml:space="preserve">ΒΕΝΖΙΝΗ ΑΜΟΛΥΒΔΗ  </t>
  </si>
  <si>
    <t>ΜΟΝΑΔΑ ΜΕΤΡΗΣΗΣ</t>
  </si>
  <si>
    <t>ΛΙΤΡΑ</t>
  </si>
  <si>
    <t>ΠΡΟΜΗΘΕΙΑ</t>
  </si>
  <si>
    <t>ΚΑΥΣΙΜΩΝ ΚΑΙ ΛΙΠΑΝΤΙΚΩΝ</t>
  </si>
  <si>
    <t xml:space="preserve">ΤΟΥ ΔΗΜΟΥ ΣΠΑΡΤΗΣ ΚΑΙ </t>
  </si>
  <si>
    <t>ΤΩΝ ΝΟΜΙΚΩΝ ΤΟΥ ΠΡΟΣΩΠΩΝ</t>
  </si>
  <si>
    <t xml:space="preserve">              ΠΡΟΫΠΟΛΟΓΙΣΜΟΣ:</t>
  </si>
  <si>
    <t>ΤΜΗΜΑ 2 (ΛΙΠΑΝΤΙΚΑ ΔΗΜΟΥ ΣΠΑΡΤΗΣ)</t>
  </si>
  <si>
    <t xml:space="preserve">ΛΙΠΑΝΤΙΚΟ ΠΕΤΡΕΛΑΙΟΚΙΝΗΤΗΡΩΝ  SAE15W/40  </t>
  </si>
  <si>
    <t xml:space="preserve">ΛΙΠΑΝΤΙΚΟ ΠΕΤΡΕΛΑΙΟΚΙΝΗΤΗΡΩΝ SAE 20W/50  </t>
  </si>
  <si>
    <t xml:space="preserve">ΛΙΠΑΝΤΙΚΟ ΠΕΤΡΕΛΑΙΟΚΙΝΗΤΗΡΩΝ SAE 5W/30  </t>
  </si>
  <si>
    <t xml:space="preserve">ΛΙΠΑΝΤΙΚΟ ΒΕΝΖΙΝΟΚΙΝΗΤΗΡΩΝ  SAE15W/40  </t>
  </si>
  <si>
    <t xml:space="preserve">ΛΙΠΑΝΤΙΚΟ ΒΕΝΖΙΝΟΚΙΝΗΤΗΡΩΝ SAE 5W/30  </t>
  </si>
  <si>
    <t xml:space="preserve">ΛΙΠΑΝΤΙΚΟ ΣΑΣΜΑΝ SAE 10W/30 (ΚΟΚΚΙΝΟ)   </t>
  </si>
  <si>
    <t xml:space="preserve">ΥΓΡΑ ΥΔΡΑΥΛΙΚΩΝ ΣΥΣΤΗΜΑΤΩΝ  SAE 10W/30   </t>
  </si>
  <si>
    <t xml:space="preserve">ΛΙΠΑΝΤΙΚΟ ΣΑΣΜΑΝ SAE 75W/90   </t>
  </si>
  <si>
    <t xml:space="preserve">ΛΙΠΑΝΤΙΚΟ ΣΑΣΜΑΝ SAE 80W/90   </t>
  </si>
  <si>
    <t xml:space="preserve">ΛΙΠΑΝΤΙΚΟ ΣΑΣΜΑΝ SAE 30 </t>
  </si>
  <si>
    <t xml:space="preserve">ΛΙΠΑΝΤΙΚΟ ΔΙΑΦΟΡΙΚΩΝ SAE 85W-140  </t>
  </si>
  <si>
    <t xml:space="preserve">ΒΑΛΒΟΛΙΝΗ-ΜΠΛΟΚΕ ΔΙΑΦΟΡΙΚΟ LS85/140 </t>
  </si>
  <si>
    <t xml:space="preserve">ΒΑΛΒΟΛΙΝΗ-ΜΠΛΟΚΕ ΔΙΑΦΟΡΙΚΟ LS85/90  </t>
  </si>
  <si>
    <t xml:space="preserve">ΥΓΡΟ ΥΔΡΑΥΛΙΚΩΝ ΣΥΣΤΗΜΑΤΩΝ HLP68  </t>
  </si>
  <si>
    <t xml:space="preserve">ΥΓΡΟ ΥΔΡΑΥΛΙΚΩΝ ΣΥΣΤΗΜΑΤΩΝ HLP46  </t>
  </si>
  <si>
    <t xml:space="preserve">ΑΝΤΙΨΥΚΤΙΚΟ ΥΓΡΟ (ΠΑΡΑΦΛΟΥ)  </t>
  </si>
  <si>
    <t xml:space="preserve">ΥΓΡΟ ΕΠΙΛΕΚΤΙΚΗΣ ΚΑΤΑΛΥΣΗΣ (ADBLUE)  </t>
  </si>
  <si>
    <t>ΥΓΡΑ ΦΡΕΝΩΝ (DOT4)</t>
  </si>
  <si>
    <t xml:space="preserve">ΛΑΔΙ ΜΙΞΗΣ ΚΟΚΚΙΝΟ  </t>
  </si>
  <si>
    <t xml:space="preserve">ΓΡΑΣΟ ΓΩΝΙΑΚΗΣ ΧΟΡΤΟΚΟΠΤΙΚΩΝ  </t>
  </si>
  <si>
    <t xml:space="preserve">ΓΡΑΣΟ ΥΓΡΟ ΓΙΑ ΑΛΥΣΙΔΕΣ ΑΛΥΣΣΟΠΡΙΟΝΩΝ  </t>
  </si>
  <si>
    <t xml:space="preserve">ΛΑΔΙ ΑΛΥΣΙΔΑΣ  </t>
  </si>
  <si>
    <t xml:space="preserve">ΣΥΝΟΛΙΚΗ ΔΑΠΑΝΗ ΛΙΠΑΝΤΙΚΩΝ </t>
  </si>
  <si>
    <t xml:space="preserve"> ΑΘΛΗΤΙΚΟΣ ΟΡΓΑΝΙΣΜΟΣ ΔΗΜΟΥ ΣΠΑΡΤΗΣ</t>
  </si>
  <si>
    <t xml:space="preserve">ΠΕΤΡΕΛΑΙΟ ΚΙΝΗΣΗΣ </t>
  </si>
  <si>
    <t xml:space="preserve">   Ν.Π. ΚΟΙΝΩΝΙΚΗΣ ΠΡΟΣΤΑΣΙΑΣ ΑΛΛΗΛΕΓΓΥΗΣ ΚΑΙ ΠΑΙΔΕΙΑΣ</t>
  </si>
  <si>
    <t xml:space="preserve">ΠΕΤΡΕΛΑΙΟ ΘΕΡΜΑΝΣΗΣ </t>
  </si>
  <si>
    <t xml:space="preserve">ΛΙΠΑΝΤΙΚΟ ΒΕΝΖΙΝΟΚΙΝΗΤΗΡΩΝ  SAE15W/40 </t>
  </si>
  <si>
    <t>ΣΧΟΛΙΚΗ ΕΠΙΤΡΟΠΗ ΠΡΩΤΟΒΑΘΜΙΑΣ ΕΚΠΑΙΔΕΥΣΗΣ</t>
  </si>
  <si>
    <t>ΣΧΟΛΙΚΗ ΕΠΙΤΡΟΠΗ ΔΕΥΤΕΡΟΒΑΘΜΙΑΣ ΕΚΠΑΙΔΕΥΣΗΣ</t>
  </si>
  <si>
    <t>2019 (ΙΟΥΛΙΟΣ-ΔΕΚΕΜΒΡΙΟΣ)</t>
  </si>
  <si>
    <t>10 (ΘΕΡΜΑΝΣΗ)</t>
  </si>
  <si>
    <t>ΚΑΥΣΙΜΑ</t>
  </si>
  <si>
    <t>ΛΙΠΑΝΤΙΚΑ</t>
  </si>
  <si>
    <t>2020 (ΙΑΝΟΥΑΡΙΟΣ-ΔΕΚΕΜΒΡΙΟΣ)</t>
  </si>
  <si>
    <t>2021 (ΙΑΝΟΥΑΡΙΟΣ-ΙΟΥΝΙΟΣ)</t>
  </si>
  <si>
    <t>ΤΙΜΗ ΜΟΝΑΔΑΣ ΓΙΑ B΄ΕΞΑΜΗΝΟ 2019</t>
  </si>
  <si>
    <t>ΔΑΠΑΝΗ ΠΡΟ Φ.Π.Α. ΓΙΑ Β΄ ΕΞΑΜΗΝΟ 2019</t>
  </si>
  <si>
    <t>ΠΟΣΟΤΗΤΑ ΓΙΑ Β΄ ΕΞΑΜΗΝΟ 2019</t>
  </si>
  <si>
    <t xml:space="preserve">Φ.Π.Α. ΓΙΑ Β΄ ΕΞΑΜΗΝΟ 2019 </t>
  </si>
  <si>
    <t xml:space="preserve">ΔΑΠΑΝΗ ΜΕ Φ.Π.Α. ΓΙΑ Β΄ ΕΞΑΜΗΝΟ 2019 </t>
  </si>
  <si>
    <t>ΓΙΑ Β΄ΕΞΑΜΗΝΟ 2019</t>
  </si>
  <si>
    <t>ΓΙΑ Α΄ΕΞΑΜΗΝΟ 2021</t>
  </si>
  <si>
    <t xml:space="preserve">ΤΙΜΗ ΜΟΝΑΔΑΣ ΓΙΑ 2020 </t>
  </si>
  <si>
    <t xml:space="preserve">ΠΟΣΟΤΗΤΑ ΓΙΑ 2020 </t>
  </si>
  <si>
    <t xml:space="preserve">ΔΑΠΑΝΗ ΠΡΟ Φ.Π.Α. ΓΙΑ 2020 </t>
  </si>
  <si>
    <t>Φ.Π.Α. ΓΙΑ 2020</t>
  </si>
  <si>
    <t xml:space="preserve">ΔΑΠΑΝΗ ΜΕ Φ.Π.Α. ΓΙΑ 2020 </t>
  </si>
  <si>
    <t xml:space="preserve">ΓΙΑ 2020 </t>
  </si>
  <si>
    <t>ΤΙΜΗ ΜΟΝΑΔΑΣ ΓΙΑ Α΄ΕΞΑΜΗΝΟ 2021</t>
  </si>
  <si>
    <t>ΠΟΣΟΤΗΤΑ ΓΙΑ Α΄ ΕΞΑΜΗΝΟ 2021</t>
  </si>
  <si>
    <t>ΔΑΠΑΝΗ ΠΡΟ Φ.Π.Α. ΓΙΑ Α΄ ΕΞΑΜΗΝΟ 2021</t>
  </si>
  <si>
    <t>Φ.Π.Α. ΓΙΑ Α΄ ΕΞΑΜΗΝΟ 2021</t>
  </si>
  <si>
    <t xml:space="preserve">ΔΑΠΑΝΗ ΜΕ Φ.Π.Α. ΓΙΑ Α΄ ΕΞΑΜΗΝΟ 2021 </t>
  </si>
  <si>
    <t xml:space="preserve">Δ/ΝΣΗ ΤΕΧΝΙΚΩΝ ΥΠΗΡΕΣΙΩΝ, </t>
  </si>
  <si>
    <t>ΧΩΡΟΤΑΞΙΑΣ, ΥΠΗΡΕΣΙΑΣ ΔΟΜΗΣΗΣ</t>
  </si>
  <si>
    <t>ΚΑΙ ΠΕΡΙΒΑΛΛΟΝΤΟΣ</t>
  </si>
  <si>
    <t>ΤΜΗΜΑ ΚΑΘΑΡΙΟΤΗΤΑΣ</t>
  </si>
  <si>
    <t xml:space="preserve">      ΣΠΑΡΤΗ: 15/4/2019                                                                                                    ΣΠΑΡΤΗ: 15/4/2019</t>
  </si>
  <si>
    <t xml:space="preserve">                                                                                                                               Ο ΠΡΟΪΣΤΑΜΕΝΟΣ ΔΙΕΥΘΥΝΣΗΣ</t>
  </si>
  <si>
    <t xml:space="preserve">                                                                                                                   </t>
  </si>
  <si>
    <t xml:space="preserve">     </t>
  </si>
  <si>
    <t xml:space="preserve">  ΝΙΚΟΛΕΤΟΣ ΣΤΑΥΡΟΣ                                                                                              ΛΙΑΚΑΚΟΣ ΔΗΜΗΤΡΙΟΣ</t>
  </si>
  <si>
    <t xml:space="preserve">            με βαθμό Α΄                                                                                                                   με βαθμό Α΄</t>
  </si>
  <si>
    <t>ΣΠΑΡΤΗ:15/4/2019</t>
  </si>
  <si>
    <t>ΘΕΩΡΗΘΗΚΕ</t>
  </si>
  <si>
    <t>Ο ΠΡΟΪΣΤΑΜΕΝΟΣ ΔΙΕΥΘΥΝΣΗΣ</t>
  </si>
  <si>
    <t>ΛΙΑΚΑΚΟΣ ΔΗΜΗΤΡΙΟΣ</t>
  </si>
  <si>
    <t>ΠΟΛΙΤΙΚΟΣ ΜΗΧΑΝΙΚΟΣ ΠΕ</t>
  </si>
  <si>
    <t>με βαθμό Α΄</t>
  </si>
  <si>
    <t xml:space="preserve"> </t>
  </si>
  <si>
    <t xml:space="preserve">    </t>
  </si>
  <si>
    <t xml:space="preserve">  </t>
  </si>
  <si>
    <t xml:space="preserve">          O ΣΥΝΤΑΞΑΣ                                                                                                                   ΘΕΩΡΗΘΗΚΕ</t>
  </si>
  <si>
    <t xml:space="preserve">         ΓΕΩΠΟΝΟΣ ΠΕ                                                                                                    </t>
  </si>
  <si>
    <r>
      <t xml:space="preserve">              ΑΡ. ΜΕΛΕΤΗΣ:          3/2019   </t>
    </r>
    <r>
      <rPr>
        <sz val="7"/>
        <color theme="1"/>
        <rFont val="Times New Roman"/>
        <family val="1"/>
        <charset val="161"/>
      </rPr>
      <t xml:space="preserve"> </t>
    </r>
  </si>
  <si>
    <t>ΚΑΤΑΝΟΜΗ ΔΑΠΑΝΩΝ ΑΝΑ ΕΤΟΣ (ΚΑΥΣΙΜΑ- ΛΙΠΑΝΤΙΚΑ ΔΗΜΟΥ ΣΠΑΡΤΗΣ)</t>
  </si>
  <si>
    <t xml:space="preserve">ΚΕΝΤΡΟ ΚΟΙΝΟΤΗΤΑΣ ΚΑΙ ΚΙΝΗΤΗΣ ΜΟΝΑΔΑΣ  </t>
  </si>
  <si>
    <t xml:space="preserve"> TMHMA 3 (ΚΑΥΣΙΜΑ  ΚΕΝΤΡΟΥ ΝΕΟΤΗΤΑΣ ΚΑΙ ΚΙΝΗΤΗΣ ΜΟΝΑΔΑΣ)</t>
  </si>
  <si>
    <t>ΤΜΗΜΑ 4  (ΚΑΥΣΙΜΑ ΑΘΛΗΤΙΚΟΥ ΟΡΓΑΝΙΣΜΟΥ ΔΗΜΟΥ ΣΠΑΡΤΗΣ)</t>
  </si>
  <si>
    <t>ΤΜΗΜΑ 5 (ΚΑΥΣΙΜΑ Ν.Π. ΚΟΙΝΩΝΙΚΗΣ ΠΡΟΣΤΑΣΙΑΣ ΑΛΛΗΛΕΓΓΥΗΣ ΚΑΙ ΠΑΙΔΕΙΑΣ)</t>
  </si>
  <si>
    <t>ΤΜΗΜΑ  6 (ΛΙΠΑΝΤΙΚΑ Ν.Π. ΚΟΙΝΩΝΙΚΗΣ ΠΡΟΣΤΑΣΙΑΣ ΑΛΛΗΛΕΓΓΥΗΣ ΚΑΙ ΠΑΙΔΕΙΑΣ)</t>
  </si>
  <si>
    <t>ΤΜΗΜΑ 7 (ΚΑΥΣΙΜΑ ΣΧΟΛΙΚΗΣ ΕΠΙΤΡΟΠΗΣ ΠΡΩΤΟΒΑΘΜΙΑΣ ΕΚΠΑΙΔΕΥΣΗΣ)</t>
  </si>
  <si>
    <t>ΤΜΗΜΑ 8 (ΚΑΥΣΙΜΑ ΣΧΟΛΙΚΗΣ ΕΠΙΤΡΟΠΗΣ ΔΕΥΤΕΡΟΒΑΘΜΙΑΣ ΕΚΠΑΙΔΕΥΣΗΣ)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</si>
</sst>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0.000"/>
    <numFmt numFmtId="167" formatCode="#,##0.000"/>
  </numFmts>
  <fonts count="1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b/>
      <sz val="7"/>
      <name val="Times New Roman"/>
      <family val="1"/>
      <charset val="161"/>
    </font>
    <font>
      <sz val="7"/>
      <name val="Times New Roman"/>
      <family val="1"/>
      <charset val="161"/>
    </font>
    <font>
      <b/>
      <sz val="7"/>
      <name val="Arial"/>
      <family val="2"/>
      <charset val="161"/>
    </font>
    <font>
      <sz val="7"/>
      <name val="Arial"/>
      <family val="2"/>
      <charset val="161"/>
    </font>
    <font>
      <sz val="6.5"/>
      <color theme="1"/>
      <name val="Calibri"/>
      <family val="2"/>
      <charset val="161"/>
      <scheme val="minor"/>
    </font>
    <font>
      <sz val="6.5"/>
      <name val="Times New Roman"/>
      <family val="1"/>
      <charset val="161"/>
    </font>
    <font>
      <b/>
      <sz val="6.5"/>
      <name val="Times New Roman"/>
      <family val="1"/>
      <charset val="161"/>
    </font>
    <font>
      <sz val="6"/>
      <name val="Times New Roman"/>
      <family val="1"/>
      <charset val="161"/>
    </font>
    <font>
      <sz val="6"/>
      <color theme="1"/>
      <name val="Calibri"/>
      <family val="2"/>
      <charset val="161"/>
      <scheme val="minor"/>
    </font>
    <font>
      <b/>
      <sz val="6"/>
      <name val="Arial"/>
      <family val="2"/>
      <charset val="161"/>
    </font>
    <font>
      <b/>
      <sz val="6"/>
      <name val="Times New Roman"/>
      <family val="1"/>
      <charset val="161"/>
    </font>
    <font>
      <sz val="6"/>
      <color theme="1"/>
      <name val="Times New Roman"/>
      <family val="1"/>
      <charset val="161"/>
    </font>
    <font>
      <sz val="7"/>
      <color theme="1"/>
      <name val="Times New Roman"/>
      <family val="1"/>
      <charset val="161"/>
    </font>
    <font>
      <sz val="6.5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  <font>
      <sz val="10"/>
      <color theme="1"/>
      <name val="Times New Roman"/>
      <family val="1"/>
      <charset val="16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5" borderId="0" xfId="0" applyFont="1" applyFill="1" applyBorder="1" applyAlignment="1">
      <alignment horizontal="center"/>
    </xf>
    <xf numFmtId="164" fontId="0" fillId="0" borderId="0" xfId="0" applyNumberFormat="1"/>
    <xf numFmtId="0" fontId="6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9" borderId="1" xfId="0" applyFont="1" applyFill="1" applyBorder="1"/>
    <xf numFmtId="0" fontId="10" fillId="9" borderId="1" xfId="0" applyFont="1" applyFill="1" applyBorder="1" applyAlignment="1">
      <alignment wrapText="1"/>
    </xf>
    <xf numFmtId="0" fontId="10" fillId="9" borderId="6" xfId="0" applyFont="1" applyFill="1" applyBorder="1" applyAlignment="1">
      <alignment wrapText="1"/>
    </xf>
    <xf numFmtId="0" fontId="10" fillId="7" borderId="7" xfId="0" applyFont="1" applyFill="1" applyBorder="1" applyAlignment="1">
      <alignment wrapText="1"/>
    </xf>
    <xf numFmtId="0" fontId="10" fillId="7" borderId="8" xfId="0" applyFont="1" applyFill="1" applyBorder="1" applyAlignment="1">
      <alignment wrapText="1"/>
    </xf>
    <xf numFmtId="0" fontId="10" fillId="7" borderId="9" xfId="0" applyFont="1" applyFill="1" applyBorder="1" applyAlignment="1">
      <alignment wrapText="1"/>
    </xf>
    <xf numFmtId="0" fontId="10" fillId="8" borderId="7" xfId="0" applyFont="1" applyFill="1" applyBorder="1" applyAlignment="1">
      <alignment wrapText="1"/>
    </xf>
    <xf numFmtId="0" fontId="10" fillId="8" borderId="8" xfId="0" applyFont="1" applyFill="1" applyBorder="1" applyAlignment="1">
      <alignment wrapText="1"/>
    </xf>
    <xf numFmtId="0" fontId="10" fillId="8" borderId="9" xfId="0" applyFont="1" applyFill="1" applyBorder="1" applyAlignment="1">
      <alignment wrapText="1"/>
    </xf>
    <xf numFmtId="0" fontId="10" fillId="6" borderId="8" xfId="0" applyFont="1" applyFill="1" applyBorder="1" applyAlignment="1">
      <alignment wrapText="1"/>
    </xf>
    <xf numFmtId="0" fontId="10" fillId="6" borderId="9" xfId="0" applyFont="1" applyFill="1" applyBorder="1" applyAlignment="1">
      <alignment wrapText="1"/>
    </xf>
    <xf numFmtId="0" fontId="10" fillId="9" borderId="6" xfId="0" applyFont="1" applyFill="1" applyBorder="1"/>
    <xf numFmtId="165" fontId="10" fillId="7" borderId="10" xfId="0" applyNumberFormat="1" applyFont="1" applyFill="1" applyBorder="1"/>
    <xf numFmtId="4" fontId="10" fillId="7" borderId="1" xfId="0" applyNumberFormat="1" applyFont="1" applyFill="1" applyBorder="1"/>
    <xf numFmtId="164" fontId="10" fillId="7" borderId="1" xfId="0" applyNumberFormat="1" applyFont="1" applyFill="1" applyBorder="1"/>
    <xf numFmtId="164" fontId="10" fillId="7" borderId="11" xfId="0" applyNumberFormat="1" applyFont="1" applyFill="1" applyBorder="1"/>
    <xf numFmtId="165" fontId="10" fillId="8" borderId="10" xfId="0" applyNumberFormat="1" applyFont="1" applyFill="1" applyBorder="1"/>
    <xf numFmtId="4" fontId="10" fillId="8" borderId="1" xfId="0" applyNumberFormat="1" applyFont="1" applyFill="1" applyBorder="1"/>
    <xf numFmtId="164" fontId="10" fillId="8" borderId="1" xfId="0" applyNumberFormat="1" applyFont="1" applyFill="1" applyBorder="1"/>
    <xf numFmtId="164" fontId="10" fillId="8" borderId="11" xfId="0" applyNumberFormat="1" applyFont="1" applyFill="1" applyBorder="1"/>
    <xf numFmtId="4" fontId="10" fillId="6" borderId="1" xfId="0" applyNumberFormat="1" applyFont="1" applyFill="1" applyBorder="1"/>
    <xf numFmtId="164" fontId="10" fillId="6" borderId="1" xfId="0" applyNumberFormat="1" applyFont="1" applyFill="1" applyBorder="1"/>
    <xf numFmtId="164" fontId="10" fillId="6" borderId="11" xfId="0" applyNumberFormat="1" applyFont="1" applyFill="1" applyBorder="1"/>
    <xf numFmtId="0" fontId="10" fillId="9" borderId="2" xfId="0" applyFont="1" applyFill="1" applyBorder="1"/>
    <xf numFmtId="0" fontId="10" fillId="9" borderId="2" xfId="0" applyFont="1" applyFill="1" applyBorder="1" applyAlignment="1">
      <alignment wrapText="1"/>
    </xf>
    <xf numFmtId="0" fontId="10" fillId="9" borderId="13" xfId="0" applyFont="1" applyFill="1" applyBorder="1"/>
    <xf numFmtId="165" fontId="10" fillId="7" borderId="1" xfId="0" applyNumberFormat="1" applyFont="1" applyFill="1" applyBorder="1"/>
    <xf numFmtId="165" fontId="10" fillId="8" borderId="1" xfId="0" applyNumberFormat="1" applyFont="1" applyFill="1" applyBorder="1"/>
    <xf numFmtId="165" fontId="10" fillId="6" borderId="1" xfId="0" applyNumberFormat="1" applyFont="1" applyFill="1" applyBorder="1"/>
    <xf numFmtId="164" fontId="10" fillId="7" borderId="15" xfId="0" applyNumberFormat="1" applyFont="1" applyFill="1" applyBorder="1" applyAlignment="1"/>
    <xf numFmtId="164" fontId="10" fillId="7" borderId="16" xfId="0" applyNumberFormat="1" applyFont="1" applyFill="1" applyBorder="1" applyAlignment="1"/>
    <xf numFmtId="164" fontId="10" fillId="8" borderId="15" xfId="0" applyNumberFormat="1" applyFont="1" applyFill="1" applyBorder="1" applyAlignment="1"/>
    <xf numFmtId="164" fontId="10" fillId="8" borderId="26" xfId="0" applyNumberFormat="1" applyFont="1" applyFill="1" applyBorder="1" applyAlignment="1"/>
    <xf numFmtId="164" fontId="10" fillId="6" borderId="15" xfId="0" applyNumberFormat="1" applyFont="1" applyFill="1" applyBorder="1" applyAlignment="1"/>
    <xf numFmtId="164" fontId="10" fillId="6" borderId="16" xfId="0" applyNumberFormat="1" applyFont="1" applyFill="1" applyBorder="1" applyAlignment="1"/>
    <xf numFmtId="0" fontId="11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6" borderId="7" xfId="0" applyFont="1" applyFill="1" applyBorder="1" applyAlignment="1">
      <alignment wrapText="1"/>
    </xf>
    <xf numFmtId="0" fontId="10" fillId="0" borderId="6" xfId="0" applyFont="1" applyBorder="1"/>
    <xf numFmtId="164" fontId="10" fillId="7" borderId="10" xfId="0" applyNumberFormat="1" applyFont="1" applyFill="1" applyBorder="1"/>
    <xf numFmtId="164" fontId="10" fillId="8" borderId="10" xfId="0" applyNumberFormat="1" applyFont="1" applyFill="1" applyBorder="1"/>
    <xf numFmtId="164" fontId="10" fillId="6" borderId="10" xfId="0" applyNumberFormat="1" applyFont="1" applyFill="1" applyBorder="1"/>
    <xf numFmtId="2" fontId="10" fillId="7" borderId="1" xfId="0" applyNumberFormat="1" applyFont="1" applyFill="1" applyBorder="1"/>
    <xf numFmtId="2" fontId="10" fillId="8" borderId="1" xfId="0" applyNumberFormat="1" applyFont="1" applyFill="1" applyBorder="1"/>
    <xf numFmtId="2" fontId="10" fillId="6" borderId="1" xfId="0" applyNumberFormat="1" applyFont="1" applyFill="1" applyBorder="1"/>
    <xf numFmtId="164" fontId="10" fillId="7" borderId="10" xfId="1" applyNumberFormat="1" applyFont="1" applyFill="1" applyBorder="1"/>
    <xf numFmtId="164" fontId="10" fillId="8" borderId="10" xfId="1" applyNumberFormat="1" applyFont="1" applyFill="1" applyBorder="1"/>
    <xf numFmtId="164" fontId="10" fillId="6" borderId="10" xfId="1" applyNumberFormat="1" applyFont="1" applyFill="1" applyBorder="1"/>
    <xf numFmtId="0" fontId="10" fillId="0" borderId="1" xfId="0" applyFont="1" applyBorder="1" applyAlignment="1">
      <alignment vertical="center" wrapText="1"/>
    </xf>
    <xf numFmtId="164" fontId="10" fillId="7" borderId="12" xfId="0" applyNumberFormat="1" applyFont="1" applyFill="1" applyBorder="1"/>
    <xf numFmtId="164" fontId="10" fillId="6" borderId="12" xfId="0" applyNumberFormat="1" applyFont="1" applyFill="1" applyBorder="1"/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10" fillId="0" borderId="13" xfId="0" applyFont="1" applyBorder="1"/>
    <xf numFmtId="4" fontId="10" fillId="7" borderId="15" xfId="0" applyNumberFormat="1" applyFont="1" applyFill="1" applyBorder="1" applyAlignment="1"/>
    <xf numFmtId="164" fontId="10" fillId="7" borderId="16" xfId="0" applyNumberFormat="1" applyFont="1" applyFill="1" applyBorder="1"/>
    <xf numFmtId="164" fontId="10" fillId="8" borderId="16" xfId="0" applyNumberFormat="1" applyFont="1" applyFill="1" applyBorder="1"/>
    <xf numFmtId="0" fontId="10" fillId="0" borderId="0" xfId="0" applyFont="1" applyBorder="1"/>
    <xf numFmtId="164" fontId="10" fillId="0" borderId="0" xfId="0" applyNumberFormat="1" applyFont="1" applyBorder="1"/>
    <xf numFmtId="0" fontId="10" fillId="0" borderId="0" xfId="0" applyFont="1"/>
    <xf numFmtId="165" fontId="10" fillId="0" borderId="0" xfId="0" applyNumberFormat="1" applyFont="1" applyBorder="1"/>
    <xf numFmtId="0" fontId="10" fillId="8" borderId="22" xfId="0" applyFont="1" applyFill="1" applyBorder="1" applyAlignment="1">
      <alignment wrapText="1"/>
    </xf>
    <xf numFmtId="0" fontId="10" fillId="8" borderId="23" xfId="0" applyFont="1" applyFill="1" applyBorder="1" applyAlignment="1">
      <alignment wrapText="1"/>
    </xf>
    <xf numFmtId="164" fontId="10" fillId="8" borderId="6" xfId="0" applyNumberFormat="1" applyFont="1" applyFill="1" applyBorder="1"/>
    <xf numFmtId="164" fontId="10" fillId="8" borderId="24" xfId="0" applyNumberFormat="1" applyFont="1" applyFill="1" applyBorder="1"/>
    <xf numFmtId="165" fontId="10" fillId="6" borderId="10" xfId="0" applyNumberFormat="1" applyFont="1" applyFill="1" applyBorder="1"/>
    <xf numFmtId="164" fontId="10" fillId="8" borderId="18" xfId="0" applyNumberFormat="1" applyFont="1" applyFill="1" applyBorder="1" applyAlignment="1"/>
    <xf numFmtId="164" fontId="10" fillId="8" borderId="25" xfId="0" applyNumberFormat="1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164" fontId="10" fillId="0" borderId="0" xfId="0" applyNumberFormat="1" applyFont="1" applyFill="1" applyBorder="1"/>
    <xf numFmtId="164" fontId="11" fillId="0" borderId="0" xfId="0" applyNumberFormat="1" applyFont="1"/>
    <xf numFmtId="4" fontId="10" fillId="0" borderId="0" xfId="0" applyNumberFormat="1" applyFont="1" applyBorder="1"/>
    <xf numFmtId="166" fontId="10" fillId="7" borderId="10" xfId="0" applyNumberFormat="1" applyFont="1" applyFill="1" applyBorder="1"/>
    <xf numFmtId="166" fontId="10" fillId="8" borderId="10" xfId="0" applyNumberFormat="1" applyFont="1" applyFill="1" applyBorder="1"/>
    <xf numFmtId="166" fontId="10" fillId="6" borderId="10" xfId="0" applyNumberFormat="1" applyFont="1" applyFill="1" applyBorder="1"/>
    <xf numFmtId="164" fontId="10" fillId="7" borderId="15" xfId="0" applyNumberFormat="1" applyFont="1" applyFill="1" applyBorder="1"/>
    <xf numFmtId="164" fontId="10" fillId="8" borderId="15" xfId="0" applyNumberFormat="1" applyFont="1" applyFill="1" applyBorder="1"/>
    <xf numFmtId="164" fontId="10" fillId="6" borderId="15" xfId="0" applyNumberFormat="1" applyFont="1" applyFill="1" applyBorder="1"/>
    <xf numFmtId="164" fontId="10" fillId="6" borderId="16" xfId="0" applyNumberFormat="1" applyFont="1" applyFill="1" applyBorder="1"/>
    <xf numFmtId="164" fontId="10" fillId="0" borderId="0" xfId="0" applyNumberFormat="1" applyFont="1"/>
    <xf numFmtId="164" fontId="10" fillId="0" borderId="0" xfId="0" applyNumberFormat="1" applyFont="1" applyFill="1" applyBorder="1" applyAlignment="1"/>
    <xf numFmtId="0" fontId="5" fillId="0" borderId="0" xfId="0" applyFont="1" applyAlignment="1">
      <alignment horizontal="right"/>
    </xf>
    <xf numFmtId="4" fontId="10" fillId="0" borderId="0" xfId="0" applyNumberFormat="1" applyFont="1" applyFill="1" applyBorder="1" applyAlignment="1"/>
    <xf numFmtId="164" fontId="11" fillId="0" borderId="0" xfId="0" applyNumberFormat="1" applyFont="1" applyFill="1" applyBorder="1"/>
    <xf numFmtId="2" fontId="11" fillId="0" borderId="0" xfId="0" applyNumberFormat="1" applyFont="1" applyFill="1" applyBorder="1"/>
    <xf numFmtId="164" fontId="11" fillId="6" borderId="21" xfId="0" applyNumberFormat="1" applyFont="1" applyFill="1" applyBorder="1"/>
    <xf numFmtId="2" fontId="11" fillId="6" borderId="21" xfId="0" applyNumberFormat="1" applyFont="1" applyFill="1" applyBorder="1"/>
    <xf numFmtId="2" fontId="11" fillId="6" borderId="29" xfId="0" applyNumberFormat="1" applyFont="1" applyFill="1" applyBorder="1"/>
    <xf numFmtId="0" fontId="10" fillId="6" borderId="30" xfId="0" applyFont="1" applyFill="1" applyBorder="1" applyAlignment="1">
      <alignment wrapText="1"/>
    </xf>
    <xf numFmtId="167" fontId="14" fillId="6" borderId="12" xfId="0" applyNumberFormat="1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15" fillId="0" borderId="0" xfId="0" applyNumberFormat="1" applyFont="1"/>
    <xf numFmtId="0" fontId="18" fillId="0" borderId="0" xfId="0" applyFont="1"/>
    <xf numFmtId="164" fontId="0" fillId="0" borderId="1" xfId="0" applyNumberFormat="1" applyBorder="1"/>
    <xf numFmtId="164" fontId="0" fillId="4" borderId="1" xfId="0" applyNumberFormat="1" applyFill="1" applyBorder="1"/>
    <xf numFmtId="164" fontId="0" fillId="0" borderId="0" xfId="0" applyNumberFormat="1" applyFill="1"/>
    <xf numFmtId="164" fontId="0" fillId="10" borderId="1" xfId="0" applyNumberFormat="1" applyFill="1" applyBorder="1"/>
    <xf numFmtId="164" fontId="0" fillId="2" borderId="1" xfId="0" applyNumberFormat="1" applyFill="1" applyBorder="1"/>
    <xf numFmtId="4" fontId="2" fillId="0" borderId="0" xfId="0" applyNumberFormat="1" applyFont="1"/>
    <xf numFmtId="2" fontId="2" fillId="0" borderId="0" xfId="0" applyNumberFormat="1" applyFont="1"/>
    <xf numFmtId="0" fontId="0" fillId="0" borderId="0" xfId="0" applyFill="1" applyBorder="1"/>
    <xf numFmtId="4" fontId="0" fillId="0" borderId="0" xfId="0" applyNumberForma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wrapText="1"/>
    </xf>
    <xf numFmtId="164" fontId="0" fillId="0" borderId="0" xfId="0" applyNumberFormat="1" applyFill="1" applyBorder="1"/>
    <xf numFmtId="4" fontId="0" fillId="0" borderId="0" xfId="0" applyNumberFormat="1" applyFill="1" applyBorder="1" applyAlignment="1">
      <alignment wrapText="1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2" defaultPivotStyle="PivotStyleLight16"/>
  <colors>
    <mruColors>
      <color rgb="FFFF00FF"/>
      <color rgb="FFFF0000"/>
      <color rgb="FFFF9900"/>
      <color rgb="FF993366"/>
      <color rgb="FF009900"/>
      <color rgb="FF00FFFF"/>
      <color rgb="FFFF9999"/>
      <color rgb="FF808000"/>
      <color rgb="FFCC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133350</xdr:rowOff>
    </xdr:from>
    <xdr:to>
      <xdr:col>1</xdr:col>
      <xdr:colOff>542925</xdr:colOff>
      <xdr:row>3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33350"/>
          <a:ext cx="381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1"/>
  <sheetViews>
    <sheetView tabSelected="1" workbookViewId="0">
      <selection activeCell="S94" sqref="S94"/>
    </sheetView>
  </sheetViews>
  <sheetFormatPr defaultRowHeight="14.4"/>
  <cols>
    <col min="1" max="1" width="2.88671875" customWidth="1"/>
    <col min="2" max="2" width="7.77734375" style="12" customWidth="1"/>
    <col min="3" max="3" width="7" bestFit="1" customWidth="1"/>
    <col min="4" max="4" width="7.21875" customWidth="1"/>
    <col min="5" max="5" width="7.33203125" customWidth="1"/>
    <col min="6" max="6" width="8.109375" customWidth="1"/>
    <col min="7" max="7" width="7.88671875" customWidth="1"/>
    <col min="8" max="8" width="8.88671875" customWidth="1"/>
    <col min="9" max="9" width="7.44140625" customWidth="1"/>
    <col min="10" max="10" width="8.109375" customWidth="1"/>
    <col min="11" max="11" width="8.33203125" bestFit="1" customWidth="1"/>
    <col min="12" max="12" width="7.5546875" bestFit="1" customWidth="1"/>
    <col min="13" max="13" width="9.33203125" bestFit="1" customWidth="1"/>
    <col min="14" max="14" width="8.88671875" bestFit="1" customWidth="1"/>
    <col min="15" max="15" width="7.109375" bestFit="1" customWidth="1"/>
    <col min="16" max="16" width="8.33203125" customWidth="1"/>
    <col min="17" max="17" width="7.88671875" customWidth="1"/>
    <col min="18" max="18" width="9.109375" customWidth="1"/>
    <col min="21" max="22" width="13.33203125" bestFit="1" customWidth="1"/>
    <col min="25" max="25" width="9.5546875" bestFit="1" customWidth="1"/>
  </cols>
  <sheetData>
    <row r="1" spans="1:21">
      <c r="A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11" customFormat="1" ht="13.8">
      <c r="A4" s="109"/>
      <c r="B4" s="110"/>
      <c r="C4" s="109"/>
      <c r="D4" s="109"/>
      <c r="E4" s="109"/>
      <c r="F4" s="149"/>
      <c r="G4" s="149"/>
      <c r="H4" s="149"/>
      <c r="I4" s="109"/>
      <c r="J4" s="109"/>
      <c r="K4" s="149" t="s">
        <v>12</v>
      </c>
      <c r="L4" s="149"/>
      <c r="M4" s="149"/>
      <c r="N4" s="109"/>
      <c r="O4" s="109"/>
      <c r="P4" s="109"/>
      <c r="Q4" s="109"/>
      <c r="R4" s="109"/>
      <c r="S4" s="109"/>
      <c r="T4" s="109"/>
      <c r="U4" s="109"/>
    </row>
    <row r="5" spans="1:21" s="111" customFormat="1" ht="13.8">
      <c r="A5" s="109"/>
      <c r="B5" s="129" t="s">
        <v>5</v>
      </c>
      <c r="C5" s="129"/>
      <c r="D5" s="129"/>
      <c r="E5" s="109"/>
      <c r="F5" s="149"/>
      <c r="G5" s="149"/>
      <c r="H5" s="149"/>
      <c r="I5" s="109"/>
      <c r="J5" s="109"/>
      <c r="K5" s="149" t="s">
        <v>13</v>
      </c>
      <c r="L5" s="149"/>
      <c r="M5" s="149"/>
      <c r="N5" s="109"/>
      <c r="O5" s="109"/>
      <c r="P5" s="109"/>
      <c r="Q5" s="109"/>
      <c r="R5" s="109"/>
      <c r="S5" s="109"/>
      <c r="T5" s="109"/>
      <c r="U5" s="109"/>
    </row>
    <row r="6" spans="1:21" s="111" customFormat="1" ht="13.8">
      <c r="A6" s="109"/>
      <c r="B6" s="130" t="s">
        <v>1</v>
      </c>
      <c r="C6" s="130"/>
      <c r="D6" s="130"/>
      <c r="E6" s="109"/>
      <c r="F6" s="149"/>
      <c r="G6" s="149"/>
      <c r="H6" s="149"/>
      <c r="I6" s="109"/>
      <c r="J6" s="109"/>
      <c r="K6" s="149" t="s">
        <v>14</v>
      </c>
      <c r="L6" s="149"/>
      <c r="M6" s="149"/>
      <c r="N6" s="109"/>
      <c r="O6" s="109"/>
      <c r="P6" s="109"/>
      <c r="Q6" s="109"/>
      <c r="R6" s="109"/>
      <c r="S6" s="109"/>
      <c r="T6" s="109"/>
      <c r="U6" s="109"/>
    </row>
    <row r="7" spans="1:21" s="111" customFormat="1" ht="13.8">
      <c r="A7" s="109"/>
      <c r="B7" s="129" t="s">
        <v>72</v>
      </c>
      <c r="C7" s="129"/>
      <c r="D7" s="129"/>
      <c r="E7" s="109"/>
      <c r="F7" s="149"/>
      <c r="G7" s="149"/>
      <c r="H7" s="149"/>
      <c r="I7" s="109"/>
      <c r="J7" s="109"/>
      <c r="K7" s="149" t="s">
        <v>15</v>
      </c>
      <c r="L7" s="149"/>
      <c r="M7" s="149"/>
      <c r="N7" s="109"/>
      <c r="O7" s="109"/>
      <c r="P7" s="109"/>
      <c r="Q7" s="109"/>
      <c r="R7" s="109"/>
      <c r="S7" s="109"/>
      <c r="T7" s="109"/>
      <c r="U7" s="109"/>
    </row>
    <row r="8" spans="1:21" s="111" customFormat="1" ht="13.8">
      <c r="A8" s="109"/>
      <c r="B8" s="129" t="s">
        <v>73</v>
      </c>
      <c r="C8" s="129"/>
      <c r="D8" s="12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s="111" customFormat="1" ht="13.8">
      <c r="A9" s="109"/>
      <c r="B9" s="129" t="s">
        <v>74</v>
      </c>
      <c r="C9" s="129"/>
      <c r="D9" s="129"/>
      <c r="E9" s="109"/>
      <c r="F9" s="152"/>
      <c r="G9" s="153"/>
      <c r="H9" s="153"/>
      <c r="I9" s="109"/>
      <c r="J9" s="109"/>
      <c r="K9" s="152" t="s">
        <v>93</v>
      </c>
      <c r="L9" s="153"/>
      <c r="M9" s="153"/>
      <c r="N9" s="109"/>
      <c r="O9" s="109"/>
      <c r="P9" s="109"/>
      <c r="Q9" s="109"/>
      <c r="R9" s="109"/>
      <c r="S9" s="109"/>
      <c r="T9" s="109"/>
      <c r="U9" s="109"/>
    </row>
    <row r="10" spans="1:21" s="111" customFormat="1" ht="13.8">
      <c r="A10" s="109"/>
      <c r="B10" s="131" t="s">
        <v>75</v>
      </c>
      <c r="C10" s="131"/>
      <c r="D10" s="131"/>
      <c r="E10" s="109"/>
      <c r="F10" s="112"/>
      <c r="G10" s="113"/>
      <c r="H10" s="113"/>
      <c r="I10" s="109"/>
      <c r="J10" s="109"/>
      <c r="K10" s="112"/>
      <c r="L10" s="113"/>
      <c r="M10" s="113"/>
      <c r="N10" s="109"/>
      <c r="O10" s="109"/>
      <c r="P10" s="109"/>
      <c r="Q10" s="109"/>
      <c r="R10" s="109"/>
      <c r="S10" s="109"/>
      <c r="T10" s="109"/>
      <c r="U10" s="109"/>
    </row>
    <row r="11" spans="1:21" s="111" customFormat="1" ht="13.8">
      <c r="A11" s="109"/>
      <c r="B11" s="13"/>
      <c r="C11" s="109"/>
      <c r="D11" s="109"/>
      <c r="E11" s="109"/>
      <c r="F11" s="112"/>
      <c r="G11" s="113"/>
      <c r="H11" s="113"/>
      <c r="I11" s="109"/>
      <c r="J11" s="109"/>
      <c r="K11" s="154" t="s">
        <v>16</v>
      </c>
      <c r="L11" s="154"/>
      <c r="M11" s="114">
        <f>1180705.6</f>
        <v>1180705.6000000001</v>
      </c>
      <c r="N11" s="109"/>
      <c r="O11" s="109"/>
      <c r="P11" s="109"/>
      <c r="Q11" s="109"/>
      <c r="R11" s="109"/>
      <c r="S11" s="109"/>
      <c r="T11" s="109"/>
      <c r="U11" s="109"/>
    </row>
    <row r="12" spans="1:21">
      <c r="A12" s="3"/>
      <c r="B12" s="13"/>
      <c r="C12" s="3"/>
      <c r="D12" s="3"/>
      <c r="E12" s="3"/>
      <c r="F12" s="6"/>
      <c r="G12" s="7"/>
      <c r="H12" s="7"/>
      <c r="I12" s="3"/>
      <c r="J12" s="3"/>
      <c r="K12" s="100"/>
      <c r="L12" s="100"/>
      <c r="M12" s="4"/>
      <c r="N12" s="3"/>
      <c r="O12" s="3"/>
      <c r="P12" s="3"/>
      <c r="Q12" s="3"/>
      <c r="R12" s="3"/>
      <c r="S12" s="3"/>
      <c r="T12" s="3"/>
      <c r="U12" s="3"/>
    </row>
    <row r="13" spans="1:21">
      <c r="A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>
      <c r="A14" s="150" t="s">
        <v>0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3"/>
      <c r="T14" s="3"/>
      <c r="U14" s="3"/>
    </row>
    <row r="15" spans="1:21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3"/>
      <c r="T15" s="3"/>
      <c r="U15" s="3"/>
    </row>
    <row r="16" spans="1:21">
      <c r="A16" s="5"/>
      <c r="B16" s="1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  <c r="O16" s="3"/>
      <c r="P16" s="3"/>
      <c r="Q16" s="3"/>
      <c r="R16" s="3"/>
      <c r="S16" s="3"/>
      <c r="T16" s="3"/>
      <c r="U16" s="3"/>
    </row>
    <row r="17" spans="1:30">
      <c r="A17" s="149" t="s">
        <v>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3"/>
      <c r="T17" s="3"/>
      <c r="U17" s="3"/>
    </row>
    <row r="18" spans="1:30" ht="15" thickBot="1">
      <c r="A18" s="149" t="s">
        <v>2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3"/>
      <c r="T18" s="3"/>
      <c r="U18" s="3"/>
      <c r="V18" s="123"/>
      <c r="W18" s="123"/>
      <c r="X18" s="123"/>
      <c r="Y18" s="123"/>
      <c r="Z18" s="123"/>
      <c r="AA18" s="123"/>
      <c r="AB18" s="123"/>
      <c r="AC18" s="123"/>
      <c r="AD18" s="123"/>
    </row>
    <row r="19" spans="1:30" ht="40.799999999999997">
      <c r="A19" s="15" t="s">
        <v>3</v>
      </c>
      <c r="B19" s="16" t="s">
        <v>6</v>
      </c>
      <c r="C19" s="17" t="s">
        <v>10</v>
      </c>
      <c r="D19" s="18" t="s">
        <v>54</v>
      </c>
      <c r="E19" s="19" t="s">
        <v>56</v>
      </c>
      <c r="F19" s="19" t="s">
        <v>55</v>
      </c>
      <c r="G19" s="19" t="s">
        <v>57</v>
      </c>
      <c r="H19" s="20" t="s">
        <v>58</v>
      </c>
      <c r="I19" s="21" t="s">
        <v>61</v>
      </c>
      <c r="J19" s="22" t="s">
        <v>62</v>
      </c>
      <c r="K19" s="22" t="s">
        <v>63</v>
      </c>
      <c r="L19" s="22" t="s">
        <v>64</v>
      </c>
      <c r="M19" s="23" t="s">
        <v>65</v>
      </c>
      <c r="N19" s="54" t="s">
        <v>67</v>
      </c>
      <c r="O19" s="24" t="s">
        <v>68</v>
      </c>
      <c r="P19" s="24" t="s">
        <v>69</v>
      </c>
      <c r="Q19" s="24" t="s">
        <v>70</v>
      </c>
      <c r="R19" s="25" t="s">
        <v>71</v>
      </c>
      <c r="S19" s="3"/>
      <c r="T19" s="3"/>
      <c r="U19" s="3"/>
      <c r="V19" s="123"/>
      <c r="W19" s="123"/>
      <c r="X19" s="123"/>
      <c r="Y19" s="123"/>
      <c r="Z19" s="123"/>
      <c r="AA19" s="123"/>
      <c r="AB19" s="123"/>
      <c r="AC19" s="123"/>
      <c r="AD19" s="123"/>
    </row>
    <row r="20" spans="1:30" ht="21.75" customHeight="1">
      <c r="A20" s="15">
        <v>1</v>
      </c>
      <c r="B20" s="16" t="s">
        <v>7</v>
      </c>
      <c r="C20" s="26" t="s">
        <v>11</v>
      </c>
      <c r="D20" s="27">
        <v>1.08</v>
      </c>
      <c r="E20" s="28">
        <v>85000</v>
      </c>
      <c r="F20" s="29">
        <f>D20*E20</f>
        <v>91800</v>
      </c>
      <c r="G20" s="29">
        <f>F20*0.24</f>
        <v>22032</v>
      </c>
      <c r="H20" s="30">
        <f>F20+G20</f>
        <v>113832</v>
      </c>
      <c r="I20" s="31">
        <v>1.08</v>
      </c>
      <c r="J20" s="32">
        <v>170000</v>
      </c>
      <c r="K20" s="33">
        <v>183620</v>
      </c>
      <c r="L20" s="33">
        <f>K20*0.24</f>
        <v>44068.799999999996</v>
      </c>
      <c r="M20" s="34">
        <f>K20+L20</f>
        <v>227688.8</v>
      </c>
      <c r="N20" s="82">
        <v>1.08</v>
      </c>
      <c r="O20" s="35">
        <v>85000</v>
      </c>
      <c r="P20" s="36">
        <f>N20*O20</f>
        <v>91800</v>
      </c>
      <c r="Q20" s="36">
        <f>P20*0.24</f>
        <v>22032</v>
      </c>
      <c r="R20" s="37">
        <f>P20+Q20</f>
        <v>113832</v>
      </c>
      <c r="S20" s="3"/>
      <c r="T20" s="3"/>
      <c r="U20" s="121"/>
      <c r="V20" s="124"/>
      <c r="W20" s="123"/>
      <c r="X20" s="123"/>
      <c r="Y20" s="123"/>
      <c r="Z20" s="123"/>
      <c r="AA20" s="123"/>
      <c r="AB20" s="123"/>
      <c r="AC20" s="123"/>
      <c r="AD20" s="123"/>
    </row>
    <row r="21" spans="1:30" ht="20.25" customHeight="1">
      <c r="A21" s="15">
        <v>2</v>
      </c>
      <c r="B21" s="16" t="s">
        <v>8</v>
      </c>
      <c r="C21" s="26" t="s">
        <v>11</v>
      </c>
      <c r="D21" s="27">
        <v>0.84</v>
      </c>
      <c r="E21" s="28">
        <v>12000</v>
      </c>
      <c r="F21" s="29">
        <f>D21*E21</f>
        <v>10080</v>
      </c>
      <c r="G21" s="29">
        <f>0.24*F21</f>
        <v>2419.1999999999998</v>
      </c>
      <c r="H21" s="30">
        <f>F21+G21</f>
        <v>12499.2</v>
      </c>
      <c r="I21" s="31">
        <v>0.84</v>
      </c>
      <c r="J21" s="32">
        <v>24000</v>
      </c>
      <c r="K21" s="33">
        <f>I21*J21</f>
        <v>20160</v>
      </c>
      <c r="L21" s="33">
        <f>0.24*K21</f>
        <v>4838.3999999999996</v>
      </c>
      <c r="M21" s="34">
        <f>K21+L21</f>
        <v>24998.400000000001</v>
      </c>
      <c r="N21" s="82">
        <v>0.84</v>
      </c>
      <c r="O21" s="35">
        <v>12000</v>
      </c>
      <c r="P21" s="36">
        <f>N21*O21</f>
        <v>10080</v>
      </c>
      <c r="Q21" s="36">
        <f>0.24*P21</f>
        <v>2419.1999999999998</v>
      </c>
      <c r="R21" s="37">
        <f>P21+Q21</f>
        <v>12499.2</v>
      </c>
      <c r="S21" s="3"/>
      <c r="T21" s="3"/>
      <c r="U21" s="4"/>
      <c r="V21" s="124"/>
      <c r="W21" s="123"/>
      <c r="X21" s="123"/>
      <c r="Y21" s="123"/>
      <c r="Z21" s="123"/>
      <c r="AA21" s="123"/>
      <c r="AB21" s="123"/>
      <c r="AC21" s="123"/>
      <c r="AD21" s="123"/>
    </row>
    <row r="22" spans="1:30" ht="21.75" customHeight="1" thickBot="1">
      <c r="A22" s="38">
        <v>3</v>
      </c>
      <c r="B22" s="39" t="s">
        <v>9</v>
      </c>
      <c r="C22" s="40" t="s">
        <v>11</v>
      </c>
      <c r="D22" s="27">
        <v>1.19</v>
      </c>
      <c r="E22" s="28">
        <v>13300</v>
      </c>
      <c r="F22" s="41">
        <f>D22*E22</f>
        <v>15827</v>
      </c>
      <c r="G22" s="29">
        <f>F22*0.24</f>
        <v>3798.48</v>
      </c>
      <c r="H22" s="30">
        <f>F22+G22</f>
        <v>19625.48</v>
      </c>
      <c r="I22" s="31">
        <v>1.19</v>
      </c>
      <c r="J22" s="32">
        <v>26600</v>
      </c>
      <c r="K22" s="42">
        <v>31700</v>
      </c>
      <c r="L22" s="33">
        <f>K22*0.24</f>
        <v>7608</v>
      </c>
      <c r="M22" s="34">
        <f>K22+L22</f>
        <v>39308</v>
      </c>
      <c r="N22" s="82">
        <v>1.19</v>
      </c>
      <c r="O22" s="35">
        <v>13300</v>
      </c>
      <c r="P22" s="43">
        <f>N22*O22</f>
        <v>15827</v>
      </c>
      <c r="Q22" s="36">
        <f>P22*0.24</f>
        <v>3798.48</v>
      </c>
      <c r="R22" s="37">
        <f>P22+Q22</f>
        <v>19625.48</v>
      </c>
      <c r="S22" s="3"/>
      <c r="T22" s="3"/>
      <c r="U22" s="121"/>
      <c r="V22" s="124"/>
      <c r="W22" s="123"/>
      <c r="X22" s="123"/>
      <c r="Y22" s="123"/>
      <c r="Z22" s="123"/>
      <c r="AA22" s="123"/>
      <c r="AB22" s="123"/>
      <c r="AC22" s="123"/>
      <c r="AD22" s="123"/>
    </row>
    <row r="23" spans="1:30" ht="15" thickBot="1">
      <c r="A23" s="156" t="s">
        <v>4</v>
      </c>
      <c r="B23" s="157"/>
      <c r="C23" s="158"/>
      <c r="D23" s="136" t="s">
        <v>59</v>
      </c>
      <c r="E23" s="137"/>
      <c r="F23" s="44">
        <f>SUM(F20:F22)</f>
        <v>117707</v>
      </c>
      <c r="G23" s="44">
        <f>SUM(G20:G22)</f>
        <v>28249.68</v>
      </c>
      <c r="H23" s="45">
        <f>SUM(H20:H22)</f>
        <v>145956.68</v>
      </c>
      <c r="I23" s="138" t="s">
        <v>66</v>
      </c>
      <c r="J23" s="139"/>
      <c r="K23" s="46">
        <f>SUM(K20:K22)</f>
        <v>235480</v>
      </c>
      <c r="L23" s="46">
        <f>SUM(L20:L22)</f>
        <v>56515.199999999997</v>
      </c>
      <c r="M23" s="47">
        <f>SUM(M20:M22)</f>
        <v>291995.19999999995</v>
      </c>
      <c r="N23" s="145" t="s">
        <v>60</v>
      </c>
      <c r="O23" s="146"/>
      <c r="P23" s="48">
        <f>SUM(P20:P22)</f>
        <v>117707</v>
      </c>
      <c r="Q23" s="48">
        <f>SUM(Q20:Q22)</f>
        <v>28249.68</v>
      </c>
      <c r="R23" s="49">
        <f>SUM(R20:R22)</f>
        <v>145956.68</v>
      </c>
      <c r="S23" s="3"/>
      <c r="T23" s="3"/>
      <c r="U23" s="4"/>
      <c r="V23" s="123"/>
      <c r="W23" s="123"/>
      <c r="X23" s="123"/>
      <c r="Y23" s="123"/>
      <c r="Z23" s="123"/>
      <c r="AA23" s="123"/>
      <c r="AB23" s="123"/>
      <c r="AC23" s="123"/>
      <c r="AD23" s="123"/>
    </row>
    <row r="24" spans="1:30">
      <c r="A24" s="86"/>
      <c r="B24" s="86"/>
      <c r="C24" s="86"/>
      <c r="D24" s="86"/>
      <c r="E24" s="86"/>
      <c r="F24" s="99"/>
      <c r="G24" s="99"/>
      <c r="H24" s="99"/>
      <c r="I24" s="86"/>
      <c r="J24" s="86"/>
      <c r="K24" s="99"/>
      <c r="L24" s="99"/>
      <c r="M24" s="99"/>
      <c r="N24" s="86"/>
      <c r="O24" s="86"/>
      <c r="P24" s="99"/>
      <c r="Q24" s="99"/>
      <c r="R24" s="99"/>
      <c r="S24" s="3"/>
      <c r="T24" s="3"/>
      <c r="U24" s="3"/>
      <c r="V24" s="123"/>
      <c r="W24" s="123"/>
      <c r="X24" s="123"/>
      <c r="Y24" s="123"/>
      <c r="Z24" s="123"/>
      <c r="AA24" s="123"/>
      <c r="AB24" s="123"/>
      <c r="AC24" s="123"/>
      <c r="AD24" s="123"/>
    </row>
    <row r="25" spans="1:30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3"/>
      <c r="T25" s="3"/>
      <c r="U25" s="3"/>
      <c r="V25" s="123"/>
      <c r="W25" s="123"/>
      <c r="X25" s="123"/>
      <c r="Y25" s="123"/>
      <c r="Z25" s="123"/>
      <c r="AA25" s="123"/>
      <c r="AB25" s="123"/>
      <c r="AC25" s="123"/>
      <c r="AD25" s="123"/>
    </row>
    <row r="26" spans="1:30" ht="15" thickBot="1">
      <c r="A26" s="155" t="s">
        <v>17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3"/>
      <c r="T26" s="3"/>
      <c r="U26" s="3"/>
      <c r="V26" s="123"/>
      <c r="W26" s="123"/>
      <c r="X26" s="123"/>
      <c r="Y26" s="123"/>
      <c r="Z26" s="123"/>
      <c r="AA26" s="123"/>
      <c r="AB26" s="123"/>
      <c r="AC26" s="123"/>
      <c r="AD26" s="123"/>
    </row>
    <row r="27" spans="1:30" ht="40.799999999999997">
      <c r="A27" s="51" t="s">
        <v>3</v>
      </c>
      <c r="B27" s="52" t="s">
        <v>6</v>
      </c>
      <c r="C27" s="53" t="s">
        <v>10</v>
      </c>
      <c r="D27" s="18" t="s">
        <v>54</v>
      </c>
      <c r="E27" s="19" t="s">
        <v>56</v>
      </c>
      <c r="F27" s="19" t="s">
        <v>55</v>
      </c>
      <c r="G27" s="19" t="s">
        <v>57</v>
      </c>
      <c r="H27" s="20" t="s">
        <v>58</v>
      </c>
      <c r="I27" s="21" t="s">
        <v>61</v>
      </c>
      <c r="J27" s="22" t="s">
        <v>62</v>
      </c>
      <c r="K27" s="22" t="s">
        <v>63</v>
      </c>
      <c r="L27" s="22" t="s">
        <v>64</v>
      </c>
      <c r="M27" s="23" t="s">
        <v>65</v>
      </c>
      <c r="N27" s="54" t="s">
        <v>67</v>
      </c>
      <c r="O27" s="24" t="s">
        <v>68</v>
      </c>
      <c r="P27" s="24" t="s">
        <v>69</v>
      </c>
      <c r="Q27" s="24" t="s">
        <v>70</v>
      </c>
      <c r="R27" s="25" t="s">
        <v>71</v>
      </c>
      <c r="S27" s="3"/>
      <c r="T27" s="3"/>
      <c r="U27" s="3"/>
      <c r="V27" s="123"/>
      <c r="W27" s="123"/>
      <c r="X27" s="123"/>
      <c r="Y27" s="123"/>
      <c r="Z27" s="123"/>
      <c r="AA27" s="123"/>
      <c r="AB27" s="123"/>
      <c r="AC27" s="123"/>
      <c r="AD27" s="123"/>
    </row>
    <row r="28" spans="1:30" ht="38.4" customHeight="1">
      <c r="A28" s="51">
        <v>1</v>
      </c>
      <c r="B28" s="52" t="s">
        <v>18</v>
      </c>
      <c r="C28" s="55" t="s">
        <v>11</v>
      </c>
      <c r="D28" s="56">
        <v>7</v>
      </c>
      <c r="E28" s="28">
        <v>1050</v>
      </c>
      <c r="F28" s="29">
        <f>D28*E28</f>
        <v>7350</v>
      </c>
      <c r="G28" s="29">
        <f>F28*0.24</f>
        <v>1764</v>
      </c>
      <c r="H28" s="30">
        <f>F28+G28</f>
        <v>9114</v>
      </c>
      <c r="I28" s="57">
        <v>7</v>
      </c>
      <c r="J28" s="32">
        <v>2100</v>
      </c>
      <c r="K28" s="33">
        <f>I28*J28</f>
        <v>14700</v>
      </c>
      <c r="L28" s="33">
        <f>K28*0.24</f>
        <v>3528</v>
      </c>
      <c r="M28" s="34">
        <f>K28+L28</f>
        <v>18228</v>
      </c>
      <c r="N28" s="58">
        <v>7</v>
      </c>
      <c r="O28" s="35">
        <v>1050</v>
      </c>
      <c r="P28" s="36">
        <f>N28*O28</f>
        <v>7350</v>
      </c>
      <c r="Q28" s="36">
        <f>P28*0.24</f>
        <v>1764</v>
      </c>
      <c r="R28" s="37">
        <f>P28+Q28</f>
        <v>9114</v>
      </c>
      <c r="S28" s="3"/>
      <c r="T28" s="3"/>
      <c r="U28" s="3"/>
      <c r="V28" s="124"/>
      <c r="W28" s="123"/>
      <c r="X28" s="123"/>
      <c r="Y28" s="123"/>
      <c r="Z28" s="123"/>
      <c r="AA28" s="123"/>
      <c r="AB28" s="123"/>
      <c r="AC28" s="123"/>
      <c r="AD28" s="123"/>
    </row>
    <row r="29" spans="1:30" ht="38.4" customHeight="1">
      <c r="A29" s="51">
        <v>2</v>
      </c>
      <c r="B29" s="52" t="s">
        <v>19</v>
      </c>
      <c r="C29" s="55" t="s">
        <v>11</v>
      </c>
      <c r="D29" s="56">
        <v>7</v>
      </c>
      <c r="E29" s="59">
        <v>450</v>
      </c>
      <c r="F29" s="29">
        <f t="shared" ref="F29:F49" si="0">D29*E29</f>
        <v>3150</v>
      </c>
      <c r="G29" s="29">
        <f t="shared" ref="G29:G49" si="1">F29*0.24</f>
        <v>756</v>
      </c>
      <c r="H29" s="30">
        <f t="shared" ref="H29:H49" si="2">F29+G29</f>
        <v>3906</v>
      </c>
      <c r="I29" s="57">
        <v>7</v>
      </c>
      <c r="J29" s="60">
        <v>900</v>
      </c>
      <c r="K29" s="33">
        <f t="shared" ref="K29:K49" si="3">I29*J29</f>
        <v>6300</v>
      </c>
      <c r="L29" s="33">
        <f t="shared" ref="L29:L50" si="4">K29*0.24</f>
        <v>1512</v>
      </c>
      <c r="M29" s="34">
        <f t="shared" ref="M29:M49" si="5">K29+L29</f>
        <v>7812</v>
      </c>
      <c r="N29" s="58">
        <v>7</v>
      </c>
      <c r="O29" s="61">
        <v>450</v>
      </c>
      <c r="P29" s="36">
        <f t="shared" ref="P29:P49" si="6">N29*O29</f>
        <v>3150</v>
      </c>
      <c r="Q29" s="36">
        <f t="shared" ref="Q29:Q50" si="7">P29*0.24</f>
        <v>756</v>
      </c>
      <c r="R29" s="37">
        <f t="shared" ref="R29:R50" si="8">P29+Q29</f>
        <v>3906</v>
      </c>
      <c r="S29" s="3"/>
      <c r="T29" s="3"/>
      <c r="U29" s="3"/>
      <c r="V29" s="124"/>
      <c r="W29" s="123"/>
      <c r="X29" s="123"/>
      <c r="Y29" s="123"/>
      <c r="Z29" s="123"/>
      <c r="AA29" s="123"/>
      <c r="AB29" s="123"/>
      <c r="AC29" s="123"/>
      <c r="AD29" s="123"/>
    </row>
    <row r="30" spans="1:30" ht="36.6" customHeight="1">
      <c r="A30" s="51">
        <v>3</v>
      </c>
      <c r="B30" s="52" t="s">
        <v>20</v>
      </c>
      <c r="C30" s="55" t="s">
        <v>11</v>
      </c>
      <c r="D30" s="62">
        <v>6.5</v>
      </c>
      <c r="E30" s="59">
        <v>160</v>
      </c>
      <c r="F30" s="29">
        <f t="shared" si="0"/>
        <v>1040</v>
      </c>
      <c r="G30" s="29">
        <f t="shared" si="1"/>
        <v>249.6</v>
      </c>
      <c r="H30" s="30">
        <f t="shared" si="2"/>
        <v>1289.5999999999999</v>
      </c>
      <c r="I30" s="63">
        <v>6.5</v>
      </c>
      <c r="J30" s="60">
        <v>320</v>
      </c>
      <c r="K30" s="33">
        <f t="shared" si="3"/>
        <v>2080</v>
      </c>
      <c r="L30" s="33">
        <f t="shared" si="4"/>
        <v>499.2</v>
      </c>
      <c r="M30" s="34">
        <f t="shared" si="5"/>
        <v>2579.1999999999998</v>
      </c>
      <c r="N30" s="64">
        <v>6.5</v>
      </c>
      <c r="O30" s="61">
        <v>160</v>
      </c>
      <c r="P30" s="36">
        <f t="shared" si="6"/>
        <v>1040</v>
      </c>
      <c r="Q30" s="36">
        <f t="shared" si="7"/>
        <v>249.6</v>
      </c>
      <c r="R30" s="37">
        <f t="shared" si="8"/>
        <v>1289.5999999999999</v>
      </c>
      <c r="S30" s="3"/>
      <c r="T30" s="3"/>
      <c r="U30" s="3"/>
      <c r="V30" s="124"/>
      <c r="W30" s="123"/>
      <c r="X30" s="123"/>
      <c r="Y30" s="123"/>
      <c r="Z30" s="123"/>
      <c r="AA30" s="123"/>
      <c r="AB30" s="123"/>
      <c r="AC30" s="123"/>
      <c r="AD30" s="123"/>
    </row>
    <row r="31" spans="1:30" ht="39" customHeight="1">
      <c r="A31" s="51">
        <v>4</v>
      </c>
      <c r="B31" s="52" t="s">
        <v>21</v>
      </c>
      <c r="C31" s="55" t="s">
        <v>11</v>
      </c>
      <c r="D31" s="56">
        <v>7</v>
      </c>
      <c r="E31" s="59">
        <v>140</v>
      </c>
      <c r="F31" s="29">
        <f t="shared" si="0"/>
        <v>980</v>
      </c>
      <c r="G31" s="29">
        <f t="shared" si="1"/>
        <v>235.2</v>
      </c>
      <c r="H31" s="30">
        <f t="shared" si="2"/>
        <v>1215.2</v>
      </c>
      <c r="I31" s="57">
        <v>7</v>
      </c>
      <c r="J31" s="60">
        <v>280</v>
      </c>
      <c r="K31" s="33">
        <f t="shared" si="3"/>
        <v>1960</v>
      </c>
      <c r="L31" s="33">
        <f t="shared" si="4"/>
        <v>470.4</v>
      </c>
      <c r="M31" s="34">
        <f t="shared" si="5"/>
        <v>2430.4</v>
      </c>
      <c r="N31" s="58">
        <v>7</v>
      </c>
      <c r="O31" s="61">
        <v>140</v>
      </c>
      <c r="P31" s="36">
        <f t="shared" si="6"/>
        <v>980</v>
      </c>
      <c r="Q31" s="36">
        <f t="shared" si="7"/>
        <v>235.2</v>
      </c>
      <c r="R31" s="37">
        <f t="shared" si="8"/>
        <v>1215.2</v>
      </c>
      <c r="S31" s="3"/>
      <c r="T31" s="3"/>
      <c r="U31" s="3"/>
      <c r="V31" s="124"/>
      <c r="W31" s="123"/>
      <c r="X31" s="123"/>
      <c r="Y31" s="123"/>
      <c r="Z31" s="123"/>
      <c r="AA31" s="123"/>
      <c r="AB31" s="123"/>
      <c r="AC31" s="123"/>
      <c r="AD31" s="123"/>
    </row>
    <row r="32" spans="1:30" ht="39" customHeight="1">
      <c r="A32" s="51">
        <v>5</v>
      </c>
      <c r="B32" s="52" t="s">
        <v>22</v>
      </c>
      <c r="C32" s="55" t="s">
        <v>11</v>
      </c>
      <c r="D32" s="56">
        <v>6.5</v>
      </c>
      <c r="E32" s="59">
        <v>100</v>
      </c>
      <c r="F32" s="29">
        <f t="shared" si="0"/>
        <v>650</v>
      </c>
      <c r="G32" s="29">
        <f t="shared" si="1"/>
        <v>156</v>
      </c>
      <c r="H32" s="30">
        <f t="shared" si="2"/>
        <v>806</v>
      </c>
      <c r="I32" s="57">
        <v>6.5</v>
      </c>
      <c r="J32" s="60">
        <v>200</v>
      </c>
      <c r="K32" s="33">
        <f t="shared" si="3"/>
        <v>1300</v>
      </c>
      <c r="L32" s="33">
        <f t="shared" si="4"/>
        <v>312</v>
      </c>
      <c r="M32" s="34">
        <f t="shared" si="5"/>
        <v>1612</v>
      </c>
      <c r="N32" s="58">
        <v>6.5</v>
      </c>
      <c r="O32" s="61">
        <v>100</v>
      </c>
      <c r="P32" s="36">
        <f t="shared" si="6"/>
        <v>650</v>
      </c>
      <c r="Q32" s="36">
        <f t="shared" si="7"/>
        <v>156</v>
      </c>
      <c r="R32" s="37">
        <f t="shared" si="8"/>
        <v>806</v>
      </c>
      <c r="S32" s="3"/>
      <c r="T32" s="3"/>
      <c r="U32" s="3"/>
      <c r="V32" s="124"/>
      <c r="W32" s="123"/>
      <c r="X32" s="123"/>
      <c r="Y32" s="123"/>
      <c r="Z32" s="123"/>
      <c r="AA32" s="123"/>
      <c r="AB32" s="123"/>
      <c r="AC32" s="123"/>
      <c r="AD32" s="123"/>
    </row>
    <row r="33" spans="1:30" ht="39" customHeight="1">
      <c r="A33" s="51">
        <v>6</v>
      </c>
      <c r="B33" s="65" t="s">
        <v>23</v>
      </c>
      <c r="C33" s="55" t="s">
        <v>11</v>
      </c>
      <c r="D33" s="56">
        <v>7.5</v>
      </c>
      <c r="E33" s="59">
        <v>400</v>
      </c>
      <c r="F33" s="29">
        <f t="shared" si="0"/>
        <v>3000</v>
      </c>
      <c r="G33" s="29">
        <f t="shared" si="1"/>
        <v>720</v>
      </c>
      <c r="H33" s="30">
        <f t="shared" si="2"/>
        <v>3720</v>
      </c>
      <c r="I33" s="57">
        <v>7.5</v>
      </c>
      <c r="J33" s="60">
        <v>800</v>
      </c>
      <c r="K33" s="33">
        <f t="shared" si="3"/>
        <v>6000</v>
      </c>
      <c r="L33" s="33">
        <f t="shared" si="4"/>
        <v>1440</v>
      </c>
      <c r="M33" s="34">
        <f t="shared" si="5"/>
        <v>7440</v>
      </c>
      <c r="N33" s="58">
        <v>7.5</v>
      </c>
      <c r="O33" s="61">
        <v>400</v>
      </c>
      <c r="P33" s="36">
        <f t="shared" si="6"/>
        <v>3000</v>
      </c>
      <c r="Q33" s="36">
        <f t="shared" si="7"/>
        <v>720</v>
      </c>
      <c r="R33" s="37">
        <f t="shared" si="8"/>
        <v>3720</v>
      </c>
      <c r="S33" s="3"/>
      <c r="T33" s="3"/>
      <c r="U33" s="3"/>
      <c r="V33" s="124"/>
      <c r="W33" s="123"/>
      <c r="X33" s="123"/>
      <c r="Y33" s="123"/>
      <c r="Z33" s="123"/>
      <c r="AA33" s="123"/>
      <c r="AB33" s="123"/>
      <c r="AC33" s="123"/>
      <c r="AD33" s="123"/>
    </row>
    <row r="34" spans="1:30" ht="46.8">
      <c r="A34" s="51">
        <v>7</v>
      </c>
      <c r="B34" s="65" t="s">
        <v>24</v>
      </c>
      <c r="C34" s="55" t="s">
        <v>11</v>
      </c>
      <c r="D34" s="56">
        <v>5</v>
      </c>
      <c r="E34" s="59">
        <v>400</v>
      </c>
      <c r="F34" s="29">
        <f t="shared" si="0"/>
        <v>2000</v>
      </c>
      <c r="G34" s="29">
        <f t="shared" si="1"/>
        <v>480</v>
      </c>
      <c r="H34" s="30">
        <f t="shared" si="2"/>
        <v>2480</v>
      </c>
      <c r="I34" s="57">
        <v>5</v>
      </c>
      <c r="J34" s="60">
        <v>800</v>
      </c>
      <c r="K34" s="33">
        <f t="shared" si="3"/>
        <v>4000</v>
      </c>
      <c r="L34" s="33">
        <f t="shared" si="4"/>
        <v>960</v>
      </c>
      <c r="M34" s="34">
        <f t="shared" si="5"/>
        <v>4960</v>
      </c>
      <c r="N34" s="58">
        <v>5</v>
      </c>
      <c r="O34" s="61">
        <v>400</v>
      </c>
      <c r="P34" s="36">
        <f t="shared" si="6"/>
        <v>2000</v>
      </c>
      <c r="Q34" s="36">
        <f t="shared" si="7"/>
        <v>480</v>
      </c>
      <c r="R34" s="37">
        <f t="shared" si="8"/>
        <v>2480</v>
      </c>
      <c r="S34" s="3"/>
      <c r="T34" s="3"/>
      <c r="U34" s="3"/>
      <c r="V34" s="124"/>
      <c r="W34" s="123"/>
      <c r="X34" s="123"/>
      <c r="Y34" s="123"/>
      <c r="Z34" s="123"/>
      <c r="AA34" s="123"/>
      <c r="AB34" s="123"/>
      <c r="AC34" s="123"/>
      <c r="AD34" s="123"/>
    </row>
    <row r="35" spans="1:30" ht="23.4">
      <c r="A35" s="51">
        <v>8</v>
      </c>
      <c r="B35" s="65" t="s">
        <v>25</v>
      </c>
      <c r="C35" s="55" t="s">
        <v>11</v>
      </c>
      <c r="D35" s="56">
        <v>5.5</v>
      </c>
      <c r="E35" s="59">
        <v>200</v>
      </c>
      <c r="F35" s="29">
        <f t="shared" si="0"/>
        <v>1100</v>
      </c>
      <c r="G35" s="29">
        <f t="shared" si="1"/>
        <v>264</v>
      </c>
      <c r="H35" s="30">
        <f t="shared" si="2"/>
        <v>1364</v>
      </c>
      <c r="I35" s="57">
        <v>5.5</v>
      </c>
      <c r="J35" s="60">
        <v>400</v>
      </c>
      <c r="K35" s="33">
        <f t="shared" si="3"/>
        <v>2200</v>
      </c>
      <c r="L35" s="33">
        <f t="shared" si="4"/>
        <v>528</v>
      </c>
      <c r="M35" s="34">
        <f t="shared" si="5"/>
        <v>2728</v>
      </c>
      <c r="N35" s="58">
        <v>5.5</v>
      </c>
      <c r="O35" s="61">
        <v>200</v>
      </c>
      <c r="P35" s="36">
        <f t="shared" si="6"/>
        <v>1100</v>
      </c>
      <c r="Q35" s="36">
        <f t="shared" si="7"/>
        <v>264</v>
      </c>
      <c r="R35" s="37">
        <f t="shared" si="8"/>
        <v>1364</v>
      </c>
      <c r="S35" s="3"/>
      <c r="T35" s="3"/>
      <c r="U35" s="3"/>
      <c r="V35" s="124"/>
      <c r="W35" s="123"/>
      <c r="X35" s="123"/>
      <c r="Y35" s="123"/>
      <c r="Z35" s="123"/>
      <c r="AA35" s="123"/>
      <c r="AB35" s="123"/>
      <c r="AC35" s="123"/>
      <c r="AD35" s="123"/>
    </row>
    <row r="36" spans="1:30" ht="23.4">
      <c r="A36" s="51">
        <v>9</v>
      </c>
      <c r="B36" s="65" t="s">
        <v>26</v>
      </c>
      <c r="C36" s="55" t="s">
        <v>11</v>
      </c>
      <c r="D36" s="56">
        <v>5.5</v>
      </c>
      <c r="E36" s="59">
        <v>100</v>
      </c>
      <c r="F36" s="29">
        <f t="shared" si="0"/>
        <v>550</v>
      </c>
      <c r="G36" s="29">
        <f t="shared" si="1"/>
        <v>132</v>
      </c>
      <c r="H36" s="30">
        <f t="shared" si="2"/>
        <v>682</v>
      </c>
      <c r="I36" s="57">
        <v>5.5</v>
      </c>
      <c r="J36" s="60">
        <v>200</v>
      </c>
      <c r="K36" s="33">
        <f t="shared" si="3"/>
        <v>1100</v>
      </c>
      <c r="L36" s="33">
        <f t="shared" si="4"/>
        <v>264</v>
      </c>
      <c r="M36" s="34">
        <f t="shared" si="5"/>
        <v>1364</v>
      </c>
      <c r="N36" s="58">
        <v>5.5</v>
      </c>
      <c r="O36" s="61">
        <v>100</v>
      </c>
      <c r="P36" s="36">
        <f t="shared" si="6"/>
        <v>550</v>
      </c>
      <c r="Q36" s="36">
        <f t="shared" si="7"/>
        <v>132</v>
      </c>
      <c r="R36" s="37">
        <f t="shared" si="8"/>
        <v>682</v>
      </c>
      <c r="S36" s="3"/>
      <c r="T36" s="3"/>
      <c r="U36" s="3"/>
      <c r="V36" s="124"/>
      <c r="W36" s="123"/>
      <c r="X36" s="123"/>
      <c r="Y36" s="123"/>
      <c r="Z36" s="123"/>
      <c r="AA36" s="123"/>
      <c r="AB36" s="123"/>
      <c r="AC36" s="123"/>
      <c r="AD36" s="123"/>
    </row>
    <row r="37" spans="1:30" ht="23.4">
      <c r="A37" s="51">
        <v>10</v>
      </c>
      <c r="B37" s="65" t="s">
        <v>27</v>
      </c>
      <c r="C37" s="55" t="s">
        <v>11</v>
      </c>
      <c r="D37" s="56">
        <v>7.5</v>
      </c>
      <c r="E37" s="59">
        <v>180</v>
      </c>
      <c r="F37" s="29">
        <f t="shared" si="0"/>
        <v>1350</v>
      </c>
      <c r="G37" s="29">
        <f t="shared" si="1"/>
        <v>324</v>
      </c>
      <c r="H37" s="30">
        <f t="shared" si="2"/>
        <v>1674</v>
      </c>
      <c r="I37" s="57">
        <v>7.5</v>
      </c>
      <c r="J37" s="60">
        <v>360</v>
      </c>
      <c r="K37" s="33">
        <f t="shared" si="3"/>
        <v>2700</v>
      </c>
      <c r="L37" s="33">
        <f t="shared" si="4"/>
        <v>648</v>
      </c>
      <c r="M37" s="34">
        <f t="shared" si="5"/>
        <v>3348</v>
      </c>
      <c r="N37" s="58">
        <v>7.5</v>
      </c>
      <c r="O37" s="61">
        <v>180</v>
      </c>
      <c r="P37" s="36">
        <f t="shared" si="6"/>
        <v>1350</v>
      </c>
      <c r="Q37" s="36">
        <f t="shared" si="7"/>
        <v>324</v>
      </c>
      <c r="R37" s="37">
        <f t="shared" si="8"/>
        <v>1674</v>
      </c>
      <c r="S37" s="3"/>
      <c r="T37" s="3"/>
      <c r="U37" s="3"/>
      <c r="V37" s="124"/>
      <c r="W37" s="123"/>
      <c r="X37" s="123"/>
      <c r="Y37" s="123"/>
      <c r="Z37" s="123"/>
      <c r="AA37" s="123"/>
      <c r="AB37" s="123"/>
      <c r="AC37" s="123"/>
      <c r="AD37" s="123"/>
    </row>
    <row r="38" spans="1:30" ht="31.2" customHeight="1">
      <c r="A38" s="51">
        <v>11</v>
      </c>
      <c r="B38" s="65" t="s">
        <v>28</v>
      </c>
      <c r="C38" s="55" t="s">
        <v>11</v>
      </c>
      <c r="D38" s="56">
        <v>7.5</v>
      </c>
      <c r="E38" s="59">
        <v>240</v>
      </c>
      <c r="F38" s="29">
        <f t="shared" si="0"/>
        <v>1800</v>
      </c>
      <c r="G38" s="29">
        <f t="shared" si="1"/>
        <v>432</v>
      </c>
      <c r="H38" s="30">
        <f t="shared" si="2"/>
        <v>2232</v>
      </c>
      <c r="I38" s="57">
        <v>7.5</v>
      </c>
      <c r="J38" s="60">
        <v>480</v>
      </c>
      <c r="K38" s="33">
        <f t="shared" si="3"/>
        <v>3600</v>
      </c>
      <c r="L38" s="33">
        <f t="shared" si="4"/>
        <v>864</v>
      </c>
      <c r="M38" s="34">
        <f t="shared" si="5"/>
        <v>4464</v>
      </c>
      <c r="N38" s="58">
        <v>7.5</v>
      </c>
      <c r="O38" s="61">
        <v>240</v>
      </c>
      <c r="P38" s="36">
        <f t="shared" si="6"/>
        <v>1800</v>
      </c>
      <c r="Q38" s="36">
        <f t="shared" si="7"/>
        <v>432</v>
      </c>
      <c r="R38" s="37">
        <f t="shared" si="8"/>
        <v>2232</v>
      </c>
      <c r="S38" s="3"/>
      <c r="T38" s="3"/>
      <c r="U38" s="3"/>
      <c r="V38" s="124"/>
      <c r="W38" s="123"/>
      <c r="X38" s="123"/>
      <c r="Y38" s="123"/>
      <c r="Z38" s="123"/>
      <c r="AA38" s="123"/>
      <c r="AB38" s="123"/>
      <c r="AC38" s="123"/>
      <c r="AD38" s="123"/>
    </row>
    <row r="39" spans="1:30" ht="37.200000000000003" customHeight="1">
      <c r="A39" s="51">
        <v>12</v>
      </c>
      <c r="B39" s="52" t="s">
        <v>29</v>
      </c>
      <c r="C39" s="55" t="s">
        <v>11</v>
      </c>
      <c r="D39" s="56">
        <v>7.5</v>
      </c>
      <c r="E39" s="59">
        <v>200</v>
      </c>
      <c r="F39" s="29">
        <f t="shared" si="0"/>
        <v>1500</v>
      </c>
      <c r="G39" s="29">
        <f t="shared" si="1"/>
        <v>360</v>
      </c>
      <c r="H39" s="30">
        <f t="shared" si="2"/>
        <v>1860</v>
      </c>
      <c r="I39" s="57">
        <v>7.5</v>
      </c>
      <c r="J39" s="60">
        <v>400</v>
      </c>
      <c r="K39" s="33">
        <f t="shared" si="3"/>
        <v>3000</v>
      </c>
      <c r="L39" s="33">
        <f t="shared" si="4"/>
        <v>720</v>
      </c>
      <c r="M39" s="34">
        <f t="shared" si="5"/>
        <v>3720</v>
      </c>
      <c r="N39" s="58">
        <v>7.5</v>
      </c>
      <c r="O39" s="61">
        <v>200</v>
      </c>
      <c r="P39" s="36">
        <f t="shared" si="6"/>
        <v>1500</v>
      </c>
      <c r="Q39" s="36">
        <f t="shared" si="7"/>
        <v>360</v>
      </c>
      <c r="R39" s="37">
        <f t="shared" si="8"/>
        <v>1860</v>
      </c>
      <c r="S39" s="3"/>
      <c r="T39" s="3"/>
      <c r="U39" s="3"/>
      <c r="V39" s="124"/>
      <c r="W39" s="123"/>
      <c r="X39" s="123"/>
      <c r="Y39" s="123"/>
      <c r="Z39" s="123"/>
      <c r="AA39" s="123"/>
      <c r="AB39" s="123"/>
      <c r="AC39" s="123"/>
      <c r="AD39" s="123"/>
    </row>
    <row r="40" spans="1:30" ht="38.4" customHeight="1">
      <c r="A40" s="51">
        <v>13</v>
      </c>
      <c r="B40" s="52" t="s">
        <v>30</v>
      </c>
      <c r="C40" s="55" t="s">
        <v>11</v>
      </c>
      <c r="D40" s="56">
        <v>7</v>
      </c>
      <c r="E40" s="59">
        <v>200</v>
      </c>
      <c r="F40" s="29">
        <f t="shared" si="0"/>
        <v>1400</v>
      </c>
      <c r="G40" s="29">
        <f t="shared" si="1"/>
        <v>336</v>
      </c>
      <c r="H40" s="30">
        <f t="shared" si="2"/>
        <v>1736</v>
      </c>
      <c r="I40" s="57">
        <v>7</v>
      </c>
      <c r="J40" s="60">
        <v>400</v>
      </c>
      <c r="K40" s="33">
        <f t="shared" si="3"/>
        <v>2800</v>
      </c>
      <c r="L40" s="33">
        <f t="shared" si="4"/>
        <v>672</v>
      </c>
      <c r="M40" s="34">
        <f t="shared" si="5"/>
        <v>3472</v>
      </c>
      <c r="N40" s="58">
        <v>7</v>
      </c>
      <c r="O40" s="61">
        <v>200</v>
      </c>
      <c r="P40" s="36">
        <f t="shared" si="6"/>
        <v>1400</v>
      </c>
      <c r="Q40" s="36">
        <f t="shared" si="7"/>
        <v>336</v>
      </c>
      <c r="R40" s="37">
        <f t="shared" si="8"/>
        <v>1736</v>
      </c>
      <c r="S40" s="3"/>
      <c r="T40" s="3"/>
      <c r="U40" s="3"/>
      <c r="V40" s="124"/>
      <c r="W40" s="123"/>
      <c r="X40" s="123"/>
      <c r="Y40" s="123"/>
      <c r="Z40" s="123"/>
      <c r="AA40" s="123"/>
      <c r="AB40" s="123"/>
      <c r="AC40" s="123"/>
      <c r="AD40" s="123"/>
    </row>
    <row r="41" spans="1:30" ht="40.799999999999997">
      <c r="A41" s="51">
        <v>14</v>
      </c>
      <c r="B41" s="52" t="s">
        <v>31</v>
      </c>
      <c r="C41" s="55" t="s">
        <v>11</v>
      </c>
      <c r="D41" s="56">
        <v>5</v>
      </c>
      <c r="E41" s="59">
        <v>800</v>
      </c>
      <c r="F41" s="29">
        <f t="shared" si="0"/>
        <v>4000</v>
      </c>
      <c r="G41" s="29">
        <f t="shared" si="1"/>
        <v>960</v>
      </c>
      <c r="H41" s="30">
        <f t="shared" si="2"/>
        <v>4960</v>
      </c>
      <c r="I41" s="57">
        <v>5</v>
      </c>
      <c r="J41" s="60">
        <v>1600</v>
      </c>
      <c r="K41" s="33">
        <f t="shared" si="3"/>
        <v>8000</v>
      </c>
      <c r="L41" s="33">
        <f t="shared" si="4"/>
        <v>1920</v>
      </c>
      <c r="M41" s="34">
        <f t="shared" si="5"/>
        <v>9920</v>
      </c>
      <c r="N41" s="58">
        <v>5</v>
      </c>
      <c r="O41" s="61">
        <v>800</v>
      </c>
      <c r="P41" s="36">
        <f t="shared" si="6"/>
        <v>4000</v>
      </c>
      <c r="Q41" s="36">
        <f t="shared" si="7"/>
        <v>960</v>
      </c>
      <c r="R41" s="37">
        <f t="shared" si="8"/>
        <v>4960</v>
      </c>
      <c r="S41" s="3"/>
      <c r="T41" s="3"/>
      <c r="U41" s="3"/>
      <c r="V41" s="124"/>
      <c r="W41" s="123"/>
      <c r="X41" s="123"/>
      <c r="Y41" s="123"/>
      <c r="Z41" s="123"/>
      <c r="AA41" s="123"/>
      <c r="AB41" s="123"/>
      <c r="AC41" s="123"/>
      <c r="AD41" s="123"/>
    </row>
    <row r="42" spans="1:30" ht="40.799999999999997">
      <c r="A42" s="51">
        <v>15</v>
      </c>
      <c r="B42" s="52" t="s">
        <v>32</v>
      </c>
      <c r="C42" s="55" t="s">
        <v>11</v>
      </c>
      <c r="D42" s="56">
        <v>5</v>
      </c>
      <c r="E42" s="59">
        <v>800</v>
      </c>
      <c r="F42" s="29">
        <f t="shared" si="0"/>
        <v>4000</v>
      </c>
      <c r="G42" s="29">
        <f t="shared" si="1"/>
        <v>960</v>
      </c>
      <c r="H42" s="30">
        <f t="shared" si="2"/>
        <v>4960</v>
      </c>
      <c r="I42" s="57">
        <v>5</v>
      </c>
      <c r="J42" s="60">
        <v>1600</v>
      </c>
      <c r="K42" s="33">
        <f t="shared" si="3"/>
        <v>8000</v>
      </c>
      <c r="L42" s="33">
        <f t="shared" si="4"/>
        <v>1920</v>
      </c>
      <c r="M42" s="34">
        <f t="shared" si="5"/>
        <v>9920</v>
      </c>
      <c r="N42" s="58">
        <v>5</v>
      </c>
      <c r="O42" s="61">
        <v>800</v>
      </c>
      <c r="P42" s="36">
        <f t="shared" si="6"/>
        <v>4000</v>
      </c>
      <c r="Q42" s="36">
        <f t="shared" si="7"/>
        <v>960</v>
      </c>
      <c r="R42" s="37">
        <f t="shared" si="8"/>
        <v>4960</v>
      </c>
      <c r="S42" s="3"/>
      <c r="T42" s="3"/>
      <c r="U42" s="3"/>
      <c r="V42" s="124"/>
      <c r="W42" s="123"/>
      <c r="X42" s="123"/>
      <c r="Y42" s="123"/>
      <c r="Z42" s="123"/>
      <c r="AA42" s="123"/>
      <c r="AB42" s="123"/>
      <c r="AC42" s="123"/>
      <c r="AD42" s="123"/>
    </row>
    <row r="43" spans="1:30" ht="29.4" customHeight="1">
      <c r="A43" s="51">
        <v>16</v>
      </c>
      <c r="B43" s="52" t="s">
        <v>33</v>
      </c>
      <c r="C43" s="55" t="s">
        <v>11</v>
      </c>
      <c r="D43" s="56">
        <v>4</v>
      </c>
      <c r="E43" s="59">
        <v>650</v>
      </c>
      <c r="F43" s="29">
        <f t="shared" si="0"/>
        <v>2600</v>
      </c>
      <c r="G43" s="29">
        <f t="shared" si="1"/>
        <v>624</v>
      </c>
      <c r="H43" s="30">
        <f t="shared" si="2"/>
        <v>3224</v>
      </c>
      <c r="I43" s="57">
        <v>4</v>
      </c>
      <c r="J43" s="60">
        <v>1300</v>
      </c>
      <c r="K43" s="33">
        <f t="shared" si="3"/>
        <v>5200</v>
      </c>
      <c r="L43" s="33">
        <f t="shared" si="4"/>
        <v>1248</v>
      </c>
      <c r="M43" s="34">
        <f t="shared" si="5"/>
        <v>6448</v>
      </c>
      <c r="N43" s="58">
        <v>4</v>
      </c>
      <c r="O43" s="61">
        <v>650</v>
      </c>
      <c r="P43" s="36">
        <f t="shared" si="6"/>
        <v>2600</v>
      </c>
      <c r="Q43" s="36">
        <f t="shared" si="7"/>
        <v>624</v>
      </c>
      <c r="R43" s="37">
        <f t="shared" si="8"/>
        <v>3224</v>
      </c>
      <c r="S43" s="3"/>
      <c r="T43" s="3"/>
      <c r="U43" s="3"/>
      <c r="V43" s="124"/>
      <c r="W43" s="123"/>
      <c r="X43" s="123"/>
      <c r="Y43" s="123"/>
      <c r="Z43" s="123"/>
      <c r="AA43" s="123"/>
      <c r="AB43" s="123"/>
      <c r="AC43" s="123"/>
      <c r="AD43" s="123"/>
    </row>
    <row r="44" spans="1:30" ht="47.4" customHeight="1">
      <c r="A44" s="51">
        <v>17</v>
      </c>
      <c r="B44" s="52" t="s">
        <v>34</v>
      </c>
      <c r="C44" s="55" t="s">
        <v>11</v>
      </c>
      <c r="D44" s="56">
        <v>3</v>
      </c>
      <c r="E44" s="59">
        <v>120</v>
      </c>
      <c r="F44" s="29">
        <f t="shared" si="0"/>
        <v>360</v>
      </c>
      <c r="G44" s="29">
        <f t="shared" si="1"/>
        <v>86.399999999999991</v>
      </c>
      <c r="H44" s="30">
        <f t="shared" si="2"/>
        <v>446.4</v>
      </c>
      <c r="I44" s="57">
        <v>3</v>
      </c>
      <c r="J44" s="60">
        <v>240</v>
      </c>
      <c r="K44" s="33">
        <f t="shared" si="3"/>
        <v>720</v>
      </c>
      <c r="L44" s="33">
        <f t="shared" si="4"/>
        <v>172.79999999999998</v>
      </c>
      <c r="M44" s="34">
        <f t="shared" si="5"/>
        <v>892.8</v>
      </c>
      <c r="N44" s="58">
        <v>3</v>
      </c>
      <c r="O44" s="61">
        <v>120</v>
      </c>
      <c r="P44" s="36">
        <f t="shared" si="6"/>
        <v>360</v>
      </c>
      <c r="Q44" s="36">
        <f t="shared" si="7"/>
        <v>86.399999999999991</v>
      </c>
      <c r="R44" s="37">
        <f t="shared" si="8"/>
        <v>446.4</v>
      </c>
      <c r="S44" s="3"/>
      <c r="T44" s="3"/>
      <c r="U44" s="3"/>
      <c r="V44" s="124"/>
      <c r="W44" s="123"/>
      <c r="X44" s="123"/>
      <c r="Y44" s="123"/>
      <c r="Z44" s="123"/>
      <c r="AA44" s="123"/>
      <c r="AB44" s="123"/>
      <c r="AC44" s="123"/>
      <c r="AD44" s="123"/>
    </row>
    <row r="45" spans="1:30" ht="31.8" customHeight="1">
      <c r="A45" s="51">
        <v>18</v>
      </c>
      <c r="B45" s="52" t="s">
        <v>35</v>
      </c>
      <c r="C45" s="55" t="s">
        <v>11</v>
      </c>
      <c r="D45" s="56">
        <v>7</v>
      </c>
      <c r="E45" s="59">
        <v>60</v>
      </c>
      <c r="F45" s="29">
        <f t="shared" si="0"/>
        <v>420</v>
      </c>
      <c r="G45" s="29">
        <f t="shared" si="1"/>
        <v>100.8</v>
      </c>
      <c r="H45" s="30">
        <f t="shared" si="2"/>
        <v>520.79999999999995</v>
      </c>
      <c r="I45" s="57">
        <v>7</v>
      </c>
      <c r="J45" s="60">
        <v>120</v>
      </c>
      <c r="K45" s="33">
        <f t="shared" si="3"/>
        <v>840</v>
      </c>
      <c r="L45" s="33">
        <f t="shared" si="4"/>
        <v>201.6</v>
      </c>
      <c r="M45" s="34">
        <f t="shared" si="5"/>
        <v>1041.5999999999999</v>
      </c>
      <c r="N45" s="58">
        <v>7</v>
      </c>
      <c r="O45" s="61">
        <v>60</v>
      </c>
      <c r="P45" s="36">
        <f t="shared" si="6"/>
        <v>420</v>
      </c>
      <c r="Q45" s="36">
        <f t="shared" si="7"/>
        <v>100.8</v>
      </c>
      <c r="R45" s="37">
        <f t="shared" si="8"/>
        <v>520.79999999999995</v>
      </c>
      <c r="S45" s="3"/>
      <c r="T45" s="3"/>
      <c r="U45" s="3"/>
      <c r="V45" s="124"/>
      <c r="W45" s="123"/>
      <c r="X45" s="123"/>
      <c r="Y45" s="123"/>
      <c r="Z45" s="123"/>
      <c r="AA45" s="123"/>
      <c r="AB45" s="123"/>
      <c r="AC45" s="123"/>
      <c r="AD45" s="123"/>
    </row>
    <row r="46" spans="1:30" ht="25.2" customHeight="1">
      <c r="A46" s="51">
        <v>19</v>
      </c>
      <c r="B46" s="52" t="s">
        <v>36</v>
      </c>
      <c r="C46" s="55" t="s">
        <v>11</v>
      </c>
      <c r="D46" s="56">
        <v>7</v>
      </c>
      <c r="E46" s="59">
        <v>295</v>
      </c>
      <c r="F46" s="29">
        <f t="shared" si="0"/>
        <v>2065</v>
      </c>
      <c r="G46" s="29">
        <f t="shared" si="1"/>
        <v>495.59999999999997</v>
      </c>
      <c r="H46" s="30">
        <f t="shared" si="2"/>
        <v>2560.6</v>
      </c>
      <c r="I46" s="57">
        <v>7</v>
      </c>
      <c r="J46" s="60">
        <v>590</v>
      </c>
      <c r="K46" s="33">
        <f t="shared" si="3"/>
        <v>4130</v>
      </c>
      <c r="L46" s="33">
        <f t="shared" si="4"/>
        <v>991.19999999999993</v>
      </c>
      <c r="M46" s="34">
        <f t="shared" si="5"/>
        <v>5121.2</v>
      </c>
      <c r="N46" s="58">
        <v>7</v>
      </c>
      <c r="O46" s="61">
        <v>295</v>
      </c>
      <c r="P46" s="36">
        <f t="shared" si="6"/>
        <v>2065</v>
      </c>
      <c r="Q46" s="36">
        <f t="shared" si="7"/>
        <v>495.59999999999997</v>
      </c>
      <c r="R46" s="37">
        <f t="shared" si="8"/>
        <v>2560.6</v>
      </c>
      <c r="S46" s="3"/>
      <c r="T46" s="3"/>
      <c r="U46" s="3"/>
      <c r="V46" s="128"/>
      <c r="W46" s="123"/>
      <c r="X46" s="123"/>
      <c r="Y46" s="123"/>
      <c r="Z46" s="123"/>
      <c r="AA46" s="123"/>
      <c r="AB46" s="123"/>
      <c r="AC46" s="123"/>
      <c r="AD46" s="123"/>
    </row>
    <row r="47" spans="1:30" ht="35.4" customHeight="1">
      <c r="A47" s="51">
        <v>20</v>
      </c>
      <c r="B47" s="52" t="s">
        <v>37</v>
      </c>
      <c r="C47" s="55" t="s">
        <v>11</v>
      </c>
      <c r="D47" s="56">
        <v>5</v>
      </c>
      <c r="E47" s="59">
        <v>250</v>
      </c>
      <c r="F47" s="29">
        <f t="shared" si="0"/>
        <v>1250</v>
      </c>
      <c r="G47" s="29">
        <f t="shared" si="1"/>
        <v>300</v>
      </c>
      <c r="H47" s="30">
        <f t="shared" si="2"/>
        <v>1550</v>
      </c>
      <c r="I47" s="57">
        <v>5</v>
      </c>
      <c r="J47" s="60">
        <v>500</v>
      </c>
      <c r="K47" s="33">
        <f t="shared" si="3"/>
        <v>2500</v>
      </c>
      <c r="L47" s="33">
        <f t="shared" si="4"/>
        <v>600</v>
      </c>
      <c r="M47" s="34">
        <f t="shared" si="5"/>
        <v>3100</v>
      </c>
      <c r="N47" s="58">
        <v>5</v>
      </c>
      <c r="O47" s="61">
        <v>250</v>
      </c>
      <c r="P47" s="36">
        <f t="shared" si="6"/>
        <v>1250</v>
      </c>
      <c r="Q47" s="36">
        <f t="shared" si="7"/>
        <v>300</v>
      </c>
      <c r="R47" s="37">
        <f t="shared" si="8"/>
        <v>1550</v>
      </c>
      <c r="S47" s="3"/>
      <c r="T47" s="3"/>
      <c r="U47" s="3"/>
      <c r="V47" s="124"/>
      <c r="W47" s="123"/>
      <c r="X47" s="123"/>
      <c r="Y47" s="123"/>
      <c r="Z47" s="123"/>
      <c r="AA47" s="123"/>
      <c r="AB47" s="123"/>
      <c r="AC47" s="123"/>
      <c r="AD47" s="123"/>
    </row>
    <row r="48" spans="1:30" ht="47.4" customHeight="1">
      <c r="A48" s="51">
        <v>21</v>
      </c>
      <c r="B48" s="52" t="s">
        <v>38</v>
      </c>
      <c r="C48" s="55" t="s">
        <v>11</v>
      </c>
      <c r="D48" s="56">
        <v>7</v>
      </c>
      <c r="E48" s="59">
        <v>100</v>
      </c>
      <c r="F48" s="66">
        <f t="shared" si="0"/>
        <v>700</v>
      </c>
      <c r="G48" s="29">
        <f t="shared" si="1"/>
        <v>168</v>
      </c>
      <c r="H48" s="30">
        <f t="shared" si="2"/>
        <v>868</v>
      </c>
      <c r="I48" s="57">
        <v>7</v>
      </c>
      <c r="J48" s="60">
        <v>200</v>
      </c>
      <c r="K48" s="33">
        <f t="shared" si="3"/>
        <v>1400</v>
      </c>
      <c r="L48" s="33">
        <f t="shared" si="4"/>
        <v>336</v>
      </c>
      <c r="M48" s="34">
        <f t="shared" si="5"/>
        <v>1736</v>
      </c>
      <c r="N48" s="58">
        <v>7</v>
      </c>
      <c r="O48" s="61">
        <v>100</v>
      </c>
      <c r="P48" s="67">
        <f t="shared" si="6"/>
        <v>700</v>
      </c>
      <c r="Q48" s="36">
        <f t="shared" si="7"/>
        <v>168</v>
      </c>
      <c r="R48" s="37">
        <f t="shared" si="8"/>
        <v>868</v>
      </c>
      <c r="S48" s="3"/>
      <c r="T48" s="3"/>
      <c r="U48" s="3"/>
      <c r="V48" s="124"/>
      <c r="W48" s="123"/>
      <c r="X48" s="123"/>
      <c r="Y48" s="123"/>
      <c r="Z48" s="123"/>
      <c r="AA48" s="123"/>
      <c r="AB48" s="123"/>
      <c r="AC48" s="123"/>
      <c r="AD48" s="123"/>
    </row>
    <row r="49" spans="1:30" ht="24.6" customHeight="1" thickBot="1">
      <c r="A49" s="68">
        <v>22</v>
      </c>
      <c r="B49" s="69" t="s">
        <v>39</v>
      </c>
      <c r="C49" s="70" t="s">
        <v>11</v>
      </c>
      <c r="D49" s="56">
        <v>3</v>
      </c>
      <c r="E49" s="59">
        <v>200</v>
      </c>
      <c r="F49" s="66">
        <f t="shared" si="0"/>
        <v>600</v>
      </c>
      <c r="G49" s="29">
        <f t="shared" si="1"/>
        <v>144</v>
      </c>
      <c r="H49" s="30">
        <f t="shared" si="2"/>
        <v>744</v>
      </c>
      <c r="I49" s="57">
        <v>3</v>
      </c>
      <c r="J49" s="60">
        <v>400</v>
      </c>
      <c r="K49" s="33">
        <f t="shared" si="3"/>
        <v>1200</v>
      </c>
      <c r="L49" s="33">
        <f t="shared" si="4"/>
        <v>288</v>
      </c>
      <c r="M49" s="34">
        <f t="shared" si="5"/>
        <v>1488</v>
      </c>
      <c r="N49" s="58">
        <v>3</v>
      </c>
      <c r="O49" s="61">
        <v>200</v>
      </c>
      <c r="P49" s="67">
        <f t="shared" si="6"/>
        <v>600</v>
      </c>
      <c r="Q49" s="36">
        <f t="shared" si="7"/>
        <v>144</v>
      </c>
      <c r="R49" s="37">
        <f t="shared" si="8"/>
        <v>744</v>
      </c>
      <c r="S49" s="3"/>
      <c r="T49" s="3"/>
      <c r="U49" s="3"/>
      <c r="V49" s="124"/>
      <c r="W49" s="123"/>
      <c r="X49" s="123"/>
      <c r="Y49" s="123"/>
      <c r="Z49" s="123"/>
      <c r="AA49" s="123"/>
      <c r="AB49" s="123"/>
      <c r="AC49" s="123"/>
      <c r="AD49" s="123"/>
    </row>
    <row r="50" spans="1:30" ht="15" thickBot="1">
      <c r="A50" s="159" t="s">
        <v>40</v>
      </c>
      <c r="B50" s="160"/>
      <c r="C50" s="161"/>
      <c r="D50" s="136" t="s">
        <v>59</v>
      </c>
      <c r="E50" s="137"/>
      <c r="F50" s="71">
        <f>SUM(F28:F49)</f>
        <v>41865</v>
      </c>
      <c r="G50" s="71">
        <f>SUM(G28:G49)</f>
        <v>10047.599999999999</v>
      </c>
      <c r="H50" s="72">
        <f>SUM(H28:H49)</f>
        <v>51912.600000000006</v>
      </c>
      <c r="I50" s="138" t="s">
        <v>66</v>
      </c>
      <c r="J50" s="139"/>
      <c r="K50" s="46">
        <f>SUM(K28:K49)</f>
        <v>83730</v>
      </c>
      <c r="L50" s="46">
        <f t="shared" si="4"/>
        <v>20095.2</v>
      </c>
      <c r="M50" s="73">
        <f>SUM(M28:M49)</f>
        <v>103825.20000000001</v>
      </c>
      <c r="N50" s="162" t="s">
        <v>60</v>
      </c>
      <c r="O50" s="163"/>
      <c r="P50" s="104">
        <f>SUM(P28:P49)</f>
        <v>41865</v>
      </c>
      <c r="Q50" s="105">
        <f t="shared" si="7"/>
        <v>10047.6</v>
      </c>
      <c r="R50" s="106">
        <f t="shared" si="8"/>
        <v>51912.6</v>
      </c>
      <c r="S50" s="3"/>
      <c r="T50" s="3"/>
      <c r="U50" s="4"/>
      <c r="V50" s="123"/>
      <c r="W50" s="123"/>
      <c r="X50" s="123"/>
      <c r="Y50" s="123"/>
      <c r="Z50" s="123"/>
      <c r="AA50" s="123"/>
      <c r="AB50" s="123"/>
      <c r="AC50" s="123"/>
      <c r="AD50" s="123"/>
    </row>
    <row r="51" spans="1:30">
      <c r="A51" s="86"/>
      <c r="B51" s="86"/>
      <c r="C51" s="86"/>
      <c r="D51" s="86"/>
      <c r="E51" s="86"/>
      <c r="F51" s="101"/>
      <c r="G51" s="101"/>
      <c r="H51" s="88"/>
      <c r="I51" s="86"/>
      <c r="J51" s="86"/>
      <c r="K51" s="99"/>
      <c r="L51" s="99"/>
      <c r="M51" s="88"/>
      <c r="N51" s="86"/>
      <c r="O51" s="86"/>
      <c r="P51" s="102"/>
      <c r="Q51" s="103"/>
      <c r="R51" s="103"/>
      <c r="S51" s="3"/>
      <c r="T51" s="3"/>
      <c r="U51" s="3"/>
      <c r="V51" s="123"/>
      <c r="W51" s="123"/>
      <c r="X51" s="123"/>
      <c r="Y51" s="123"/>
      <c r="Z51" s="123"/>
      <c r="AA51" s="123"/>
      <c r="AB51" s="123"/>
      <c r="AC51" s="123"/>
      <c r="AD51" s="123"/>
    </row>
    <row r="52" spans="1:30">
      <c r="A52" s="86"/>
      <c r="B52" s="86"/>
      <c r="C52" s="86"/>
      <c r="D52" s="86"/>
      <c r="E52" s="86"/>
      <c r="F52" s="101"/>
      <c r="G52" s="101"/>
      <c r="H52" s="88"/>
      <c r="I52" s="86"/>
      <c r="J52" s="86"/>
      <c r="K52" s="99"/>
      <c r="L52" s="99"/>
      <c r="M52" s="88"/>
      <c r="N52" s="86"/>
      <c r="O52" s="86"/>
      <c r="P52" s="102"/>
      <c r="Q52" s="103"/>
      <c r="R52" s="103"/>
      <c r="S52" s="3"/>
      <c r="T52" s="3"/>
      <c r="U52" s="3"/>
      <c r="V52" s="123"/>
      <c r="W52" s="123"/>
      <c r="X52" s="123"/>
      <c r="Y52" s="123"/>
      <c r="Z52" s="123"/>
      <c r="AA52" s="123"/>
      <c r="AB52" s="123"/>
      <c r="AC52" s="123"/>
      <c r="AD52" s="123"/>
    </row>
    <row r="53" spans="1:30">
      <c r="A53" s="165" t="s">
        <v>95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3"/>
      <c r="T53" s="3"/>
      <c r="U53" s="3"/>
      <c r="V53" s="123"/>
      <c r="W53" s="123"/>
      <c r="X53" s="123"/>
      <c r="Y53" s="123"/>
      <c r="Z53" s="123"/>
      <c r="AA53" s="123"/>
      <c r="AB53" s="123"/>
      <c r="AC53" s="123"/>
      <c r="AD53" s="123"/>
    </row>
    <row r="54" spans="1:30" ht="15" customHeight="1" thickBot="1">
      <c r="A54" s="164" t="s">
        <v>96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3"/>
      <c r="T54" s="3"/>
      <c r="U54" s="3"/>
      <c r="V54" s="123"/>
      <c r="W54" s="123"/>
      <c r="X54" s="123"/>
      <c r="Y54" s="123"/>
      <c r="Z54" s="123"/>
      <c r="AA54" s="123"/>
      <c r="AB54" s="123"/>
      <c r="AC54" s="123"/>
      <c r="AD54" s="123"/>
    </row>
    <row r="55" spans="1:30" ht="40.799999999999997">
      <c r="A55" s="51" t="s">
        <v>3</v>
      </c>
      <c r="B55" s="52" t="s">
        <v>6</v>
      </c>
      <c r="C55" s="53" t="s">
        <v>10</v>
      </c>
      <c r="D55" s="18" t="s">
        <v>54</v>
      </c>
      <c r="E55" s="19" t="s">
        <v>56</v>
      </c>
      <c r="F55" s="19" t="s">
        <v>55</v>
      </c>
      <c r="G55" s="19" t="s">
        <v>57</v>
      </c>
      <c r="H55" s="20" t="s">
        <v>58</v>
      </c>
      <c r="I55" s="21" t="s">
        <v>61</v>
      </c>
      <c r="J55" s="22" t="s">
        <v>62</v>
      </c>
      <c r="K55" s="22" t="s">
        <v>63</v>
      </c>
      <c r="L55" s="78" t="s">
        <v>64</v>
      </c>
      <c r="M55" s="79" t="s">
        <v>65</v>
      </c>
      <c r="N55" s="54" t="s">
        <v>67</v>
      </c>
      <c r="O55" s="24" t="s">
        <v>68</v>
      </c>
      <c r="P55" s="24" t="s">
        <v>69</v>
      </c>
      <c r="Q55" s="24" t="s">
        <v>70</v>
      </c>
      <c r="R55" s="25" t="s">
        <v>71</v>
      </c>
      <c r="S55" s="3"/>
      <c r="T55" s="3"/>
      <c r="U55" s="3"/>
      <c r="V55" s="123"/>
      <c r="W55" s="125"/>
      <c r="X55" s="125"/>
      <c r="Y55" s="125"/>
      <c r="Z55" s="125"/>
      <c r="AA55" s="123"/>
      <c r="AB55" s="123"/>
      <c r="AC55" s="123"/>
      <c r="AD55" s="123"/>
    </row>
    <row r="56" spans="1:30" ht="17.399999999999999">
      <c r="A56" s="51">
        <v>1</v>
      </c>
      <c r="B56" s="39" t="s">
        <v>9</v>
      </c>
      <c r="C56" s="55" t="s">
        <v>11</v>
      </c>
      <c r="D56" s="27">
        <v>1.19</v>
      </c>
      <c r="E56" s="28">
        <v>6098.82</v>
      </c>
      <c r="F56" s="29">
        <f>D56*E56</f>
        <v>7257.5957999999991</v>
      </c>
      <c r="G56" s="29">
        <f>0.24*F56</f>
        <v>1741.8229919999997</v>
      </c>
      <c r="H56" s="30">
        <f>F56+G56</f>
        <v>8999.4187919999986</v>
      </c>
      <c r="I56" s="31">
        <v>1.19</v>
      </c>
      <c r="J56" s="32">
        <v>6098.82</v>
      </c>
      <c r="K56" s="33">
        <v>7257.5957999999991</v>
      </c>
      <c r="L56" s="33">
        <v>1741.8229919999997</v>
      </c>
      <c r="M56" s="34">
        <v>8999.4187919999986</v>
      </c>
      <c r="N56" s="82">
        <v>1.19</v>
      </c>
      <c r="O56" s="35">
        <v>6098.82</v>
      </c>
      <c r="P56" s="36">
        <v>7257.5957999999991</v>
      </c>
      <c r="Q56" s="36">
        <v>1741.8229919999997</v>
      </c>
      <c r="R56" s="37">
        <v>8999.4187919999986</v>
      </c>
      <c r="S56" s="3"/>
      <c r="T56" s="121"/>
      <c r="U56" s="3"/>
      <c r="V56" s="123"/>
      <c r="W56" s="126"/>
      <c r="X56" s="11"/>
      <c r="Y56" s="11"/>
      <c r="Z56" s="11"/>
      <c r="AA56" s="123"/>
      <c r="AB56" s="123"/>
      <c r="AC56" s="123"/>
      <c r="AD56" s="123"/>
    </row>
    <row r="57" spans="1:30" ht="15" thickBot="1">
      <c r="A57" s="142" t="s">
        <v>4</v>
      </c>
      <c r="B57" s="143"/>
      <c r="C57" s="143"/>
      <c r="D57" s="136" t="s">
        <v>59</v>
      </c>
      <c r="E57" s="137"/>
      <c r="F57" s="44">
        <f>SUM(F55:F56)</f>
        <v>7257.5957999999991</v>
      </c>
      <c r="G57" s="44">
        <f>SUM(G55:G56)</f>
        <v>1741.8229919999997</v>
      </c>
      <c r="H57" s="45">
        <f>SUM(H55:H56)</f>
        <v>8999.4187919999986</v>
      </c>
      <c r="I57" s="138" t="s">
        <v>66</v>
      </c>
      <c r="J57" s="139"/>
      <c r="K57" s="46">
        <f>SUM(K55:K56)</f>
        <v>7257.5957999999991</v>
      </c>
      <c r="L57" s="83">
        <f>SUM(L55:L56)</f>
        <v>1741.8229919999997</v>
      </c>
      <c r="M57" s="84">
        <f>SUM(M55:M56)</f>
        <v>8999.4187919999986</v>
      </c>
      <c r="N57" s="145" t="s">
        <v>60</v>
      </c>
      <c r="O57" s="146"/>
      <c r="P57" s="48">
        <f>SUM(P55:P56)</f>
        <v>7257.5957999999991</v>
      </c>
      <c r="Q57" s="48">
        <f>SUM(Q55:Q56)</f>
        <v>1741.8229919999997</v>
      </c>
      <c r="R57" s="49">
        <f>SUM(R55:R56)</f>
        <v>8999.4187919999986</v>
      </c>
      <c r="S57" s="3"/>
      <c r="T57" s="3"/>
      <c r="U57" s="4"/>
      <c r="V57" s="123"/>
      <c r="W57" s="123"/>
      <c r="X57" s="123"/>
      <c r="Y57" s="123"/>
      <c r="Z57" s="123"/>
      <c r="AA57" s="123"/>
      <c r="AB57" s="123"/>
      <c r="AC57" s="123"/>
      <c r="AD57" s="123"/>
    </row>
    <row r="58" spans="1:30">
      <c r="A58" s="86"/>
      <c r="B58" s="86"/>
      <c r="C58" s="86"/>
      <c r="D58" s="86"/>
      <c r="E58" s="86"/>
      <c r="F58" s="101"/>
      <c r="G58" s="101"/>
      <c r="H58" s="88"/>
      <c r="I58" s="86"/>
      <c r="J58" s="86"/>
      <c r="K58" s="99"/>
      <c r="L58" s="99"/>
      <c r="M58" s="88"/>
      <c r="N58" s="86"/>
      <c r="O58" s="86"/>
      <c r="P58" s="102"/>
      <c r="Q58" s="103"/>
      <c r="R58" s="103"/>
      <c r="S58" s="3"/>
      <c r="T58" s="3"/>
      <c r="U58" s="3"/>
      <c r="V58" s="123"/>
      <c r="W58" s="123"/>
      <c r="X58" s="123"/>
      <c r="Y58" s="123"/>
      <c r="Z58" s="123"/>
      <c r="AA58" s="123"/>
      <c r="AB58" s="123"/>
      <c r="AC58" s="123"/>
      <c r="AD58" s="123"/>
    </row>
    <row r="59" spans="1:30">
      <c r="A59" s="86"/>
      <c r="B59" s="86"/>
      <c r="C59" s="86"/>
      <c r="D59" s="86"/>
      <c r="E59" s="86"/>
      <c r="F59" s="101"/>
      <c r="G59" s="101"/>
      <c r="H59" s="88"/>
      <c r="I59" s="86"/>
      <c r="J59" s="86"/>
      <c r="K59" s="99"/>
      <c r="L59" s="99"/>
      <c r="M59" s="88"/>
      <c r="N59" s="86"/>
      <c r="O59" s="86"/>
      <c r="P59" s="102"/>
      <c r="Q59" s="103"/>
      <c r="R59" s="103"/>
      <c r="S59" s="3"/>
      <c r="T59" s="3"/>
      <c r="U59" s="3"/>
      <c r="V59" s="123"/>
      <c r="W59" s="123"/>
      <c r="X59" s="123"/>
      <c r="Y59" s="123"/>
      <c r="Z59" s="123"/>
      <c r="AA59" s="123"/>
      <c r="AB59" s="123"/>
      <c r="AC59" s="123"/>
      <c r="AD59" s="123"/>
    </row>
    <row r="60" spans="1:30">
      <c r="A60" s="133" t="s">
        <v>41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3"/>
      <c r="T60" s="3"/>
      <c r="U60" s="3"/>
      <c r="V60" s="123"/>
      <c r="W60" s="123"/>
      <c r="X60" s="123"/>
      <c r="Y60" s="123"/>
      <c r="Z60" s="123"/>
      <c r="AA60" s="123"/>
      <c r="AB60" s="123"/>
      <c r="AC60" s="123"/>
      <c r="AD60" s="123"/>
    </row>
    <row r="61" spans="1:30" ht="15" thickBot="1">
      <c r="A61" s="133" t="s">
        <v>97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T61" s="3"/>
      <c r="U61" s="3"/>
      <c r="V61" s="123"/>
      <c r="W61" s="125"/>
      <c r="X61" s="125"/>
      <c r="Y61" s="125"/>
      <c r="Z61" s="125"/>
      <c r="AA61" s="123"/>
      <c r="AB61" s="123"/>
      <c r="AC61" s="123"/>
      <c r="AD61" s="123"/>
    </row>
    <row r="62" spans="1:30" ht="40.799999999999997">
      <c r="A62" s="51" t="s">
        <v>3</v>
      </c>
      <c r="B62" s="52" t="s">
        <v>6</v>
      </c>
      <c r="C62" s="53" t="s">
        <v>10</v>
      </c>
      <c r="D62" s="18" t="s">
        <v>54</v>
      </c>
      <c r="E62" s="19" t="s">
        <v>56</v>
      </c>
      <c r="F62" s="19" t="s">
        <v>55</v>
      </c>
      <c r="G62" s="19" t="s">
        <v>57</v>
      </c>
      <c r="H62" s="20" t="s">
        <v>58</v>
      </c>
      <c r="I62" s="21" t="s">
        <v>61</v>
      </c>
      <c r="J62" s="22" t="s">
        <v>62</v>
      </c>
      <c r="K62" s="22" t="s">
        <v>63</v>
      </c>
      <c r="L62" s="78" t="s">
        <v>64</v>
      </c>
      <c r="M62" s="79" t="s">
        <v>65</v>
      </c>
      <c r="N62" s="54" t="s">
        <v>67</v>
      </c>
      <c r="O62" s="24" t="s">
        <v>68</v>
      </c>
      <c r="P62" s="24" t="s">
        <v>69</v>
      </c>
      <c r="Q62" s="24" t="s">
        <v>70</v>
      </c>
      <c r="R62" s="25" t="s">
        <v>71</v>
      </c>
      <c r="T62" s="3"/>
      <c r="U62" s="3"/>
      <c r="V62" s="123"/>
      <c r="W62" s="126"/>
      <c r="X62" s="11"/>
      <c r="Y62" s="11"/>
      <c r="Z62" s="11"/>
      <c r="AA62" s="123"/>
      <c r="AB62" s="123"/>
      <c r="AC62" s="123"/>
      <c r="AD62" s="123"/>
    </row>
    <row r="63" spans="1:30" ht="21" customHeight="1">
      <c r="A63" s="51">
        <v>1</v>
      </c>
      <c r="B63" s="52" t="s">
        <v>42</v>
      </c>
      <c r="C63" s="55" t="s">
        <v>11</v>
      </c>
      <c r="D63" s="27">
        <v>1.08</v>
      </c>
      <c r="E63" s="28">
        <v>7467.14</v>
      </c>
      <c r="F63" s="29">
        <f>D63*E63</f>
        <v>8064.5112000000008</v>
      </c>
      <c r="G63" s="29">
        <f>0.24*F63</f>
        <v>1935.4826880000001</v>
      </c>
      <c r="H63" s="30">
        <f>F63+G63</f>
        <v>9999.9938880000009</v>
      </c>
      <c r="I63" s="31">
        <v>1.08</v>
      </c>
      <c r="J63" s="32">
        <v>7467.14</v>
      </c>
      <c r="K63" s="33">
        <f>I63*J63</f>
        <v>8064.5112000000008</v>
      </c>
      <c r="L63" s="80">
        <f>0.24*K63</f>
        <v>1935.4826880000001</v>
      </c>
      <c r="M63" s="81">
        <f>K63+L63</f>
        <v>9999.9938880000009</v>
      </c>
      <c r="N63" s="82">
        <v>1.08</v>
      </c>
      <c r="O63" s="35">
        <v>7467.14</v>
      </c>
      <c r="P63" s="36">
        <f>N63*O63</f>
        <v>8064.5112000000008</v>
      </c>
      <c r="Q63" s="36">
        <f>0.24*P63</f>
        <v>1935.4826880000001</v>
      </c>
      <c r="R63" s="37">
        <f>P63+Q63</f>
        <v>9999.9938880000009</v>
      </c>
      <c r="T63" s="121"/>
      <c r="U63" s="3"/>
      <c r="V63" s="123"/>
      <c r="W63" s="10"/>
      <c r="X63" s="11"/>
      <c r="Y63" s="11"/>
      <c r="Z63" s="11"/>
      <c r="AA63" s="123"/>
      <c r="AB63" s="123"/>
      <c r="AC63" s="123"/>
      <c r="AD63" s="123"/>
    </row>
    <row r="64" spans="1:30" ht="15" thickBot="1">
      <c r="A64" s="142" t="s">
        <v>4</v>
      </c>
      <c r="B64" s="143"/>
      <c r="C64" s="143"/>
      <c r="D64" s="136" t="s">
        <v>59</v>
      </c>
      <c r="E64" s="137"/>
      <c r="F64" s="44">
        <f>SUM(F62:F63)</f>
        <v>8064.5112000000008</v>
      </c>
      <c r="G64" s="44">
        <f>SUM(G62:G63)</f>
        <v>1935.4826880000001</v>
      </c>
      <c r="H64" s="45">
        <f>SUM(H62:H63)</f>
        <v>9999.9938880000009</v>
      </c>
      <c r="I64" s="138" t="s">
        <v>66</v>
      </c>
      <c r="J64" s="139"/>
      <c r="K64" s="46">
        <f>SUM(K62:K63)</f>
        <v>8064.5112000000008</v>
      </c>
      <c r="L64" s="83">
        <f>SUM(L62:L63)</f>
        <v>1935.4826880000001</v>
      </c>
      <c r="M64" s="84">
        <f>SUM(M62:M63)</f>
        <v>9999.9938880000009</v>
      </c>
      <c r="N64" s="145" t="s">
        <v>60</v>
      </c>
      <c r="O64" s="146"/>
      <c r="P64" s="48">
        <f>SUM(P62:P63)</f>
        <v>8064.5112000000008</v>
      </c>
      <c r="Q64" s="48">
        <f>SUM(Q62:Q63)</f>
        <v>1935.4826880000001</v>
      </c>
      <c r="R64" s="49">
        <f>SUM(R62:R63)</f>
        <v>9999.9938880000009</v>
      </c>
      <c r="S64" s="3"/>
      <c r="T64" s="3"/>
      <c r="U64" s="4"/>
      <c r="V64" s="123"/>
      <c r="W64" s="123"/>
      <c r="X64" s="123"/>
      <c r="Y64" s="123"/>
      <c r="Z64" s="123"/>
      <c r="AA64" s="123"/>
      <c r="AB64" s="123"/>
      <c r="AC64" s="123"/>
      <c r="AD64" s="123"/>
    </row>
    <row r="65" spans="1:30">
      <c r="A65" s="85"/>
      <c r="B65" s="85"/>
      <c r="C65" s="85"/>
      <c r="D65" s="86"/>
      <c r="E65" s="86"/>
      <c r="F65" s="87"/>
      <c r="G65" s="87"/>
      <c r="H65" s="88"/>
      <c r="I65" s="86"/>
      <c r="J65" s="86"/>
      <c r="K65" s="87"/>
      <c r="L65" s="87"/>
      <c r="M65" s="88"/>
      <c r="N65" s="50"/>
      <c r="O65" s="50"/>
      <c r="P65" s="50"/>
      <c r="Q65" s="50"/>
      <c r="R65" s="50"/>
      <c r="S65" s="3"/>
      <c r="T65" s="3"/>
      <c r="U65" s="3"/>
      <c r="V65" s="123"/>
      <c r="W65" s="123"/>
      <c r="X65" s="123"/>
      <c r="Y65" s="123"/>
      <c r="Z65" s="123"/>
      <c r="AA65" s="123"/>
      <c r="AB65" s="123"/>
      <c r="AC65" s="123"/>
      <c r="AD65" s="123"/>
    </row>
    <row r="66" spans="1:30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50"/>
      <c r="L66" s="89"/>
      <c r="M66" s="50"/>
      <c r="N66" s="50"/>
      <c r="O66" s="50"/>
      <c r="P66" s="50"/>
      <c r="Q66" s="50"/>
      <c r="R66" s="50"/>
      <c r="S66" s="3"/>
      <c r="T66" s="3"/>
      <c r="U66" s="3"/>
      <c r="V66" s="123"/>
      <c r="W66" s="123"/>
      <c r="X66" s="123"/>
      <c r="Y66" s="123"/>
      <c r="Z66" s="123"/>
      <c r="AA66" s="123"/>
      <c r="AB66" s="123"/>
      <c r="AC66" s="123"/>
      <c r="AD66" s="123"/>
    </row>
    <row r="67" spans="1:30">
      <c r="A67" s="133" t="s">
        <v>43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3"/>
      <c r="T67" s="3"/>
      <c r="U67" s="3"/>
      <c r="V67" s="123"/>
      <c r="W67" s="123"/>
      <c r="X67" s="123"/>
      <c r="Y67" s="123"/>
      <c r="Z67" s="123"/>
      <c r="AA67" s="123"/>
      <c r="AB67" s="123"/>
      <c r="AC67" s="123"/>
      <c r="AD67" s="123"/>
    </row>
    <row r="68" spans="1:30" ht="15" thickBot="1">
      <c r="A68" s="133" t="s">
        <v>98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T68" s="3"/>
      <c r="U68" s="3"/>
      <c r="V68" s="123"/>
      <c r="W68" s="125"/>
      <c r="X68" s="125"/>
      <c r="Y68" s="125"/>
      <c r="Z68" s="125"/>
      <c r="AA68" s="123"/>
      <c r="AB68" s="123"/>
      <c r="AC68" s="123"/>
      <c r="AD68" s="123"/>
    </row>
    <row r="69" spans="1:30" ht="40.799999999999997">
      <c r="A69" s="51" t="s">
        <v>3</v>
      </c>
      <c r="B69" s="52" t="s">
        <v>6</v>
      </c>
      <c r="C69" s="53" t="s">
        <v>10</v>
      </c>
      <c r="D69" s="18" t="s">
        <v>54</v>
      </c>
      <c r="E69" s="19" t="s">
        <v>56</v>
      </c>
      <c r="F69" s="19" t="s">
        <v>55</v>
      </c>
      <c r="G69" s="19" t="s">
        <v>57</v>
      </c>
      <c r="H69" s="20" t="s">
        <v>58</v>
      </c>
      <c r="I69" s="21" t="s">
        <v>61</v>
      </c>
      <c r="J69" s="22" t="s">
        <v>62</v>
      </c>
      <c r="K69" s="22" t="s">
        <v>63</v>
      </c>
      <c r="L69" s="22" t="s">
        <v>64</v>
      </c>
      <c r="M69" s="23" t="s">
        <v>65</v>
      </c>
      <c r="N69" s="54" t="s">
        <v>67</v>
      </c>
      <c r="O69" s="24" t="s">
        <v>68</v>
      </c>
      <c r="P69" s="24" t="s">
        <v>69</v>
      </c>
      <c r="Q69" s="24" t="s">
        <v>70</v>
      </c>
      <c r="R69" s="25" t="s">
        <v>71</v>
      </c>
      <c r="T69" s="3"/>
      <c r="U69" s="3"/>
      <c r="V69" s="123"/>
      <c r="W69" s="126"/>
      <c r="X69" s="11"/>
      <c r="Y69" s="11"/>
      <c r="Z69" s="11"/>
      <c r="AA69" s="123"/>
      <c r="AB69" s="123"/>
      <c r="AC69" s="123"/>
      <c r="AD69" s="123"/>
    </row>
    <row r="70" spans="1:30" ht="27.6" customHeight="1">
      <c r="A70" s="51">
        <v>1</v>
      </c>
      <c r="B70" s="52" t="s">
        <v>9</v>
      </c>
      <c r="C70" s="55" t="s">
        <v>11</v>
      </c>
      <c r="D70" s="27">
        <v>1.08</v>
      </c>
      <c r="E70" s="28">
        <v>11540</v>
      </c>
      <c r="F70" s="29">
        <f>D70*E70</f>
        <v>12463.2</v>
      </c>
      <c r="G70" s="29">
        <f>0.24*F70</f>
        <v>2991.1680000000001</v>
      </c>
      <c r="H70" s="30">
        <f>F70+G70</f>
        <v>15454.368</v>
      </c>
      <c r="I70" s="31">
        <v>1.08</v>
      </c>
      <c r="J70" s="32">
        <v>11540</v>
      </c>
      <c r="K70" s="33">
        <f>I70*J70</f>
        <v>12463.2</v>
      </c>
      <c r="L70" s="33">
        <f>0.24*K70</f>
        <v>2991.1680000000001</v>
      </c>
      <c r="M70" s="34">
        <f>K70+L70</f>
        <v>15454.368</v>
      </c>
      <c r="N70" s="82">
        <v>1.08</v>
      </c>
      <c r="O70" s="35">
        <v>11540</v>
      </c>
      <c r="P70" s="36">
        <f>N70*O70</f>
        <v>12463.2</v>
      </c>
      <c r="Q70" s="36">
        <f>0.24*P70</f>
        <v>2991.1680000000001</v>
      </c>
      <c r="R70" s="37">
        <f>P70+Q70</f>
        <v>15454.368</v>
      </c>
      <c r="T70" s="121"/>
      <c r="U70" s="3"/>
      <c r="V70" s="123"/>
      <c r="W70" s="10"/>
      <c r="X70" s="11"/>
      <c r="Y70" s="11"/>
      <c r="Z70" s="11"/>
      <c r="AA70" s="123"/>
      <c r="AB70" s="123"/>
      <c r="AC70" s="123"/>
      <c r="AD70" s="123"/>
    </row>
    <row r="71" spans="1:30" ht="17.399999999999999">
      <c r="A71" s="51">
        <v>2</v>
      </c>
      <c r="B71" s="52" t="s">
        <v>44</v>
      </c>
      <c r="C71" s="55" t="s">
        <v>11</v>
      </c>
      <c r="D71" s="27">
        <v>0.84</v>
      </c>
      <c r="E71" s="28">
        <v>9600</v>
      </c>
      <c r="F71" s="29">
        <f>D71*E71</f>
        <v>8064</v>
      </c>
      <c r="G71" s="29">
        <f>0.24*F71</f>
        <v>1935.36</v>
      </c>
      <c r="H71" s="30">
        <f>F71+G71</f>
        <v>9999.36</v>
      </c>
      <c r="I71" s="31">
        <v>0.84</v>
      </c>
      <c r="J71" s="32">
        <v>9600</v>
      </c>
      <c r="K71" s="33">
        <f>I71*J71</f>
        <v>8064</v>
      </c>
      <c r="L71" s="33">
        <f>0.24*K71</f>
        <v>1935.36</v>
      </c>
      <c r="M71" s="34">
        <f>K71+L71</f>
        <v>9999.36</v>
      </c>
      <c r="N71" s="82">
        <v>0.84</v>
      </c>
      <c r="O71" s="35">
        <v>9600</v>
      </c>
      <c r="P71" s="36">
        <f>N71*O71</f>
        <v>8064</v>
      </c>
      <c r="Q71" s="36">
        <f>0.24*P71</f>
        <v>1935.36</v>
      </c>
      <c r="R71" s="37">
        <f>P71+Q71</f>
        <v>9999.36</v>
      </c>
      <c r="S71" s="3"/>
      <c r="T71" s="121"/>
      <c r="U71" s="3"/>
      <c r="V71" s="123"/>
      <c r="W71" s="123"/>
      <c r="X71" s="123"/>
      <c r="Y71" s="123"/>
      <c r="Z71" s="123"/>
      <c r="AA71" s="123"/>
      <c r="AB71" s="123"/>
      <c r="AC71" s="123"/>
      <c r="AD71" s="123"/>
    </row>
    <row r="72" spans="1:30" ht="15" thickBot="1">
      <c r="A72" s="142" t="s">
        <v>4</v>
      </c>
      <c r="B72" s="143"/>
      <c r="C72" s="148"/>
      <c r="D72" s="136" t="s">
        <v>59</v>
      </c>
      <c r="E72" s="137"/>
      <c r="F72" s="44">
        <f>SUM(F70:F71)</f>
        <v>20527.2</v>
      </c>
      <c r="G72" s="44">
        <f>SUM(G70:G71)</f>
        <v>4926.5280000000002</v>
      </c>
      <c r="H72" s="45">
        <f>SUM(H70:H71)</f>
        <v>25453.728000000003</v>
      </c>
      <c r="I72" s="138" t="s">
        <v>66</v>
      </c>
      <c r="J72" s="139"/>
      <c r="K72" s="46">
        <f>SUM(K70:K71)</f>
        <v>20527.2</v>
      </c>
      <c r="L72" s="46">
        <f>SUM(L70:L71)</f>
        <v>4926.5280000000002</v>
      </c>
      <c r="M72" s="47">
        <f>SUM(M70:M71)</f>
        <v>25453.728000000003</v>
      </c>
      <c r="N72" s="145" t="s">
        <v>60</v>
      </c>
      <c r="O72" s="146"/>
      <c r="P72" s="48">
        <f>SUM(P70:P71)</f>
        <v>20527.2</v>
      </c>
      <c r="Q72" s="48">
        <f>SUM(Q70:Q71)</f>
        <v>4926.5280000000002</v>
      </c>
      <c r="R72" s="49">
        <f>SUM(R70:R71)</f>
        <v>25453.728000000003</v>
      </c>
      <c r="S72" s="3"/>
      <c r="T72" s="3"/>
      <c r="U72" s="4"/>
      <c r="V72" s="123"/>
      <c r="W72" s="123"/>
      <c r="X72" s="123"/>
      <c r="Y72" s="123"/>
      <c r="Z72" s="123"/>
      <c r="AA72" s="123"/>
      <c r="AB72" s="123"/>
      <c r="AC72" s="123"/>
      <c r="AD72" s="123"/>
    </row>
    <row r="73" spans="1:30">
      <c r="A73" s="86"/>
      <c r="B73" s="86"/>
      <c r="C73" s="86"/>
      <c r="D73" s="86"/>
      <c r="E73" s="86"/>
      <c r="F73" s="99"/>
      <c r="G73" s="99"/>
      <c r="H73" s="99"/>
      <c r="I73" s="86"/>
      <c r="J73" s="86"/>
      <c r="K73" s="99"/>
      <c r="L73" s="99"/>
      <c r="M73" s="99"/>
      <c r="N73" s="86"/>
      <c r="O73" s="86"/>
      <c r="P73" s="99"/>
      <c r="Q73" s="99"/>
      <c r="R73" s="99"/>
      <c r="S73" s="3"/>
      <c r="T73" s="3"/>
      <c r="U73" s="4"/>
      <c r="V73" s="123"/>
      <c r="W73" s="123"/>
      <c r="X73" s="123"/>
      <c r="Y73" s="123"/>
      <c r="Z73" s="123"/>
      <c r="AA73" s="123"/>
      <c r="AB73" s="123"/>
      <c r="AC73" s="123"/>
      <c r="AD73" s="123"/>
    </row>
    <row r="74" spans="1:30">
      <c r="A74" s="74"/>
      <c r="B74" s="74"/>
      <c r="C74" s="74"/>
      <c r="D74" s="77"/>
      <c r="E74" s="90"/>
      <c r="F74" s="75"/>
      <c r="G74" s="75"/>
      <c r="H74" s="75"/>
      <c r="I74" s="76"/>
      <c r="J74" s="76"/>
      <c r="K74" s="50"/>
      <c r="L74" s="50"/>
      <c r="M74" s="50"/>
      <c r="N74" s="50"/>
      <c r="O74" s="50"/>
      <c r="P74" s="50"/>
      <c r="Q74" s="50"/>
      <c r="R74" s="50"/>
      <c r="S74" s="3"/>
      <c r="T74" s="3"/>
      <c r="U74" s="3"/>
      <c r="V74" s="123"/>
      <c r="W74" s="123"/>
      <c r="X74" s="123"/>
      <c r="Y74" s="123"/>
      <c r="Z74" s="123"/>
      <c r="AA74" s="123"/>
      <c r="AB74" s="123"/>
      <c r="AC74" s="123"/>
      <c r="AD74" s="123"/>
    </row>
    <row r="75" spans="1:30" ht="15" thickBot="1">
      <c r="A75" s="133" t="s">
        <v>99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3"/>
      <c r="T75" s="3"/>
      <c r="U75" s="3"/>
      <c r="V75" s="123"/>
      <c r="W75" s="123"/>
      <c r="X75" s="123"/>
      <c r="Y75" s="123"/>
      <c r="Z75" s="123"/>
      <c r="AA75" s="123"/>
      <c r="AB75" s="123"/>
      <c r="AC75" s="123"/>
      <c r="AD75" s="123"/>
    </row>
    <row r="76" spans="1:30" ht="40.799999999999997">
      <c r="A76" s="51" t="s">
        <v>3</v>
      </c>
      <c r="B76" s="52" t="s">
        <v>6</v>
      </c>
      <c r="C76" s="53" t="s">
        <v>10</v>
      </c>
      <c r="D76" s="18" t="s">
        <v>54</v>
      </c>
      <c r="E76" s="19" t="s">
        <v>56</v>
      </c>
      <c r="F76" s="19" t="s">
        <v>55</v>
      </c>
      <c r="G76" s="19" t="s">
        <v>57</v>
      </c>
      <c r="H76" s="20" t="s">
        <v>58</v>
      </c>
      <c r="I76" s="21" t="s">
        <v>61</v>
      </c>
      <c r="J76" s="22" t="s">
        <v>62</v>
      </c>
      <c r="K76" s="22" t="s">
        <v>63</v>
      </c>
      <c r="L76" s="22" t="s">
        <v>64</v>
      </c>
      <c r="M76" s="23" t="s">
        <v>65</v>
      </c>
      <c r="N76" s="54" t="s">
        <v>67</v>
      </c>
      <c r="O76" s="24" t="s">
        <v>68</v>
      </c>
      <c r="P76" s="24" t="s">
        <v>69</v>
      </c>
      <c r="Q76" s="24" t="s">
        <v>70</v>
      </c>
      <c r="R76" s="25" t="s">
        <v>71</v>
      </c>
      <c r="S76" s="3"/>
      <c r="T76" s="3"/>
      <c r="U76" s="3"/>
      <c r="V76" s="123"/>
      <c r="W76" s="123"/>
      <c r="X76" s="123"/>
      <c r="Y76" s="123"/>
      <c r="Z76" s="123"/>
      <c r="AA76" s="123"/>
      <c r="AB76" s="123"/>
      <c r="AC76" s="123"/>
      <c r="AD76" s="123"/>
    </row>
    <row r="77" spans="1:30" ht="42.6" customHeight="1">
      <c r="A77" s="51">
        <v>1</v>
      </c>
      <c r="B77" s="52" t="s">
        <v>45</v>
      </c>
      <c r="C77" s="55" t="s">
        <v>11</v>
      </c>
      <c r="D77" s="56">
        <v>7</v>
      </c>
      <c r="E77" s="59">
        <v>40</v>
      </c>
      <c r="F77" s="29">
        <f>D77*E77</f>
        <v>280</v>
      </c>
      <c r="G77" s="29">
        <f>0.24*F77</f>
        <v>67.2</v>
      </c>
      <c r="H77" s="30">
        <f>F77+G77</f>
        <v>347.2</v>
      </c>
      <c r="I77" s="57">
        <v>7</v>
      </c>
      <c r="J77" s="60">
        <v>40</v>
      </c>
      <c r="K77" s="33">
        <f>I77*J77</f>
        <v>280</v>
      </c>
      <c r="L77" s="33">
        <f>0.24*K77</f>
        <v>67.2</v>
      </c>
      <c r="M77" s="34">
        <f>K77+L77</f>
        <v>347.2</v>
      </c>
      <c r="N77" s="58">
        <v>7</v>
      </c>
      <c r="O77" s="61">
        <v>40</v>
      </c>
      <c r="P77" s="36">
        <f>N77*O77</f>
        <v>280</v>
      </c>
      <c r="Q77" s="36">
        <f>0.24*P77</f>
        <v>67.2</v>
      </c>
      <c r="R77" s="37">
        <f>P77+Q77</f>
        <v>347.2</v>
      </c>
      <c r="S77" s="3"/>
      <c r="T77" s="122"/>
      <c r="U77" s="3"/>
      <c r="V77" s="123"/>
      <c r="W77" s="123"/>
      <c r="X77" s="123"/>
      <c r="Y77" s="123"/>
      <c r="Z77" s="123"/>
      <c r="AA77" s="123"/>
      <c r="AB77" s="123"/>
      <c r="AC77" s="123"/>
      <c r="AD77" s="123"/>
    </row>
    <row r="78" spans="1:30" ht="28.5" customHeight="1">
      <c r="A78" s="51">
        <v>2</v>
      </c>
      <c r="B78" s="52" t="s">
        <v>33</v>
      </c>
      <c r="C78" s="55" t="s">
        <v>11</v>
      </c>
      <c r="D78" s="56">
        <v>4</v>
      </c>
      <c r="E78" s="59">
        <v>40</v>
      </c>
      <c r="F78" s="29">
        <f>D78*E78</f>
        <v>160</v>
      </c>
      <c r="G78" s="29">
        <f>0.24*F78</f>
        <v>38.4</v>
      </c>
      <c r="H78" s="30">
        <f>F78+G78</f>
        <v>198.4</v>
      </c>
      <c r="I78" s="57">
        <v>4</v>
      </c>
      <c r="J78" s="60">
        <v>40</v>
      </c>
      <c r="K78" s="33">
        <f>I78*J78</f>
        <v>160</v>
      </c>
      <c r="L78" s="33">
        <f>0.24*K78</f>
        <v>38.4</v>
      </c>
      <c r="M78" s="34">
        <f>K78+L78</f>
        <v>198.4</v>
      </c>
      <c r="N78" s="58">
        <v>4</v>
      </c>
      <c r="O78" s="61">
        <v>40</v>
      </c>
      <c r="P78" s="36">
        <f>N78*O78</f>
        <v>160</v>
      </c>
      <c r="Q78" s="36">
        <f>0.24*P78</f>
        <v>38.4</v>
      </c>
      <c r="R78" s="37">
        <f>P78+Q78</f>
        <v>198.4</v>
      </c>
      <c r="S78" s="3"/>
      <c r="T78" s="122"/>
      <c r="U78" s="3"/>
      <c r="V78" s="123"/>
      <c r="W78" s="123"/>
      <c r="X78" s="123"/>
      <c r="Y78" s="123"/>
      <c r="Z78" s="123"/>
      <c r="AA78" s="123"/>
      <c r="AB78" s="123"/>
      <c r="AC78" s="123"/>
      <c r="AD78" s="123"/>
    </row>
    <row r="79" spans="1:30" ht="15" thickBot="1">
      <c r="A79" s="142" t="s">
        <v>40</v>
      </c>
      <c r="B79" s="143"/>
      <c r="C79" s="143"/>
      <c r="D79" s="136" t="s">
        <v>59</v>
      </c>
      <c r="E79" s="137"/>
      <c r="F79" s="44">
        <f>SUM(F77:F78)</f>
        <v>440</v>
      </c>
      <c r="G79" s="44">
        <f>SUM(G77:G78)</f>
        <v>105.6</v>
      </c>
      <c r="H79" s="45">
        <f>SUM(H77:H78)</f>
        <v>545.6</v>
      </c>
      <c r="I79" s="138" t="s">
        <v>66</v>
      </c>
      <c r="J79" s="139"/>
      <c r="K79" s="46">
        <f>SUM(K77:K78)</f>
        <v>440</v>
      </c>
      <c r="L79" s="46">
        <f>SUM(L77:L78)</f>
        <v>105.6</v>
      </c>
      <c r="M79" s="47">
        <f>SUM(M77:M78)</f>
        <v>545.6</v>
      </c>
      <c r="N79" s="145" t="s">
        <v>60</v>
      </c>
      <c r="O79" s="146"/>
      <c r="P79" s="48">
        <f>SUM(P77:P78)</f>
        <v>440</v>
      </c>
      <c r="Q79" s="48">
        <f>SUM(Q77:Q78)</f>
        <v>105.6</v>
      </c>
      <c r="R79" s="49">
        <f>SUM(R77:R78)</f>
        <v>545.6</v>
      </c>
      <c r="S79" s="3"/>
      <c r="T79" s="3"/>
      <c r="U79" s="4"/>
      <c r="V79" s="123"/>
      <c r="W79" s="123"/>
      <c r="X79" s="123"/>
      <c r="Y79" s="123"/>
      <c r="Z79" s="123"/>
      <c r="AA79" s="123"/>
      <c r="AB79" s="123"/>
      <c r="AC79" s="123"/>
      <c r="AD79" s="123"/>
    </row>
    <row r="80" spans="1:30">
      <c r="A80" s="86"/>
      <c r="B80" s="86"/>
      <c r="C80" s="86"/>
      <c r="D80" s="86"/>
      <c r="E80" s="86"/>
      <c r="F80" s="99"/>
      <c r="G80" s="99"/>
      <c r="H80" s="99"/>
      <c r="I80" s="86"/>
      <c r="J80" s="86"/>
      <c r="K80" s="99"/>
      <c r="L80" s="99"/>
      <c r="M80" s="99"/>
      <c r="N80" s="86"/>
      <c r="O80" s="86"/>
      <c r="P80" s="99"/>
      <c r="Q80" s="99"/>
      <c r="R80" s="99"/>
      <c r="S80" s="3"/>
      <c r="T80" s="3"/>
      <c r="U80" s="3"/>
      <c r="V80" s="123"/>
      <c r="W80" s="123"/>
      <c r="X80" s="123"/>
      <c r="Y80" s="123"/>
      <c r="Z80" s="123"/>
      <c r="AA80" s="123"/>
      <c r="AB80" s="123"/>
      <c r="AC80" s="123"/>
      <c r="AD80" s="123"/>
    </row>
    <row r="81" spans="1:30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50"/>
      <c r="L81" s="50"/>
      <c r="M81" s="50"/>
      <c r="N81" s="50"/>
      <c r="O81" s="50"/>
      <c r="P81" s="50"/>
      <c r="Q81" s="50"/>
      <c r="R81" s="50"/>
      <c r="S81" s="3"/>
      <c r="T81" s="3"/>
      <c r="U81" s="3"/>
      <c r="V81" s="123"/>
      <c r="W81" s="123"/>
      <c r="X81" s="123"/>
      <c r="Y81" s="123"/>
      <c r="Z81" s="123"/>
      <c r="AA81" s="123"/>
      <c r="AB81" s="123"/>
      <c r="AC81" s="123"/>
      <c r="AD81" s="123"/>
    </row>
    <row r="82" spans="1:30">
      <c r="A82" s="133" t="s">
        <v>46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3"/>
      <c r="T82" s="3"/>
      <c r="U82" s="3"/>
      <c r="V82" s="123"/>
      <c r="W82" s="123"/>
      <c r="X82" s="123"/>
      <c r="Y82" s="123"/>
      <c r="Z82" s="123"/>
      <c r="AA82" s="123"/>
      <c r="AB82" s="123"/>
      <c r="AC82" s="123"/>
      <c r="AD82" s="123"/>
    </row>
    <row r="83" spans="1:30" ht="15" thickBot="1">
      <c r="A83" s="133" t="s">
        <v>100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3"/>
      <c r="T83" s="3"/>
      <c r="U83" s="3"/>
      <c r="V83" s="123"/>
      <c r="W83" s="123"/>
      <c r="X83" s="123"/>
      <c r="Y83" s="123"/>
      <c r="Z83" s="123"/>
      <c r="AA83" s="123"/>
      <c r="AB83" s="123"/>
      <c r="AC83" s="123"/>
      <c r="AD83" s="123"/>
    </row>
    <row r="84" spans="1:30" ht="40.799999999999997">
      <c r="A84" s="15" t="s">
        <v>3</v>
      </c>
      <c r="B84" s="16" t="s">
        <v>6</v>
      </c>
      <c r="C84" s="17" t="s">
        <v>10</v>
      </c>
      <c r="D84" s="18" t="s">
        <v>54</v>
      </c>
      <c r="E84" s="19" t="s">
        <v>56</v>
      </c>
      <c r="F84" s="19" t="s">
        <v>55</v>
      </c>
      <c r="G84" s="19" t="s">
        <v>57</v>
      </c>
      <c r="H84" s="20" t="s">
        <v>58</v>
      </c>
      <c r="I84" s="21" t="s">
        <v>61</v>
      </c>
      <c r="J84" s="22" t="s">
        <v>62</v>
      </c>
      <c r="K84" s="22" t="s">
        <v>63</v>
      </c>
      <c r="L84" s="22" t="s">
        <v>64</v>
      </c>
      <c r="M84" s="23" t="s">
        <v>65</v>
      </c>
      <c r="N84" s="54" t="s">
        <v>67</v>
      </c>
      <c r="O84" s="24" t="s">
        <v>68</v>
      </c>
      <c r="P84" s="24" t="s">
        <v>69</v>
      </c>
      <c r="Q84" s="24" t="s">
        <v>70</v>
      </c>
      <c r="R84" s="25" t="s">
        <v>71</v>
      </c>
      <c r="S84" s="3"/>
      <c r="T84" s="3"/>
      <c r="U84" s="3"/>
      <c r="V84" s="123"/>
      <c r="W84" s="123"/>
      <c r="X84" s="123"/>
      <c r="Y84" s="123"/>
      <c r="Z84" s="123"/>
      <c r="AA84" s="123"/>
      <c r="AB84" s="123"/>
      <c r="AC84" s="123"/>
      <c r="AD84" s="123"/>
    </row>
    <row r="85" spans="1:30" ht="19.5" customHeight="1">
      <c r="A85" s="15">
        <v>1</v>
      </c>
      <c r="B85" s="16" t="s">
        <v>8</v>
      </c>
      <c r="C85" s="26" t="s">
        <v>11</v>
      </c>
      <c r="D85" s="91">
        <v>0.84</v>
      </c>
      <c r="E85" s="28">
        <v>38500</v>
      </c>
      <c r="F85" s="29">
        <f>D85*E85</f>
        <v>32340</v>
      </c>
      <c r="G85" s="29">
        <f>0.24*F85</f>
        <v>7761.5999999999995</v>
      </c>
      <c r="H85" s="30">
        <f>F85+G85</f>
        <v>40101.599999999999</v>
      </c>
      <c r="I85" s="92">
        <v>0.84</v>
      </c>
      <c r="J85" s="32">
        <v>77000</v>
      </c>
      <c r="K85" s="33">
        <f>I85*J85</f>
        <v>64680</v>
      </c>
      <c r="L85" s="33">
        <f>0.24*K85</f>
        <v>15523.199999999999</v>
      </c>
      <c r="M85" s="34">
        <f>K85+L85</f>
        <v>80203.199999999997</v>
      </c>
      <c r="N85" s="93">
        <v>0.84</v>
      </c>
      <c r="O85" s="35">
        <v>38500</v>
      </c>
      <c r="P85" s="36">
        <f>N85*O85</f>
        <v>32340</v>
      </c>
      <c r="Q85" s="36">
        <f>0.24*P85</f>
        <v>7761.5999999999995</v>
      </c>
      <c r="R85" s="37">
        <f>P85+Q85</f>
        <v>40101.599999999999</v>
      </c>
      <c r="S85" s="3"/>
      <c r="T85" s="121"/>
      <c r="U85" s="4"/>
      <c r="V85" s="123"/>
      <c r="W85" s="123"/>
      <c r="X85" s="123"/>
      <c r="Y85" s="123"/>
      <c r="Z85" s="123"/>
      <c r="AA85" s="123"/>
      <c r="AB85" s="123"/>
      <c r="AC85" s="123"/>
      <c r="AD85" s="123"/>
    </row>
    <row r="86" spans="1:30" ht="15" thickBot="1">
      <c r="A86" s="134" t="s">
        <v>4</v>
      </c>
      <c r="B86" s="135"/>
      <c r="C86" s="135"/>
      <c r="D86" s="136" t="s">
        <v>59</v>
      </c>
      <c r="E86" s="137"/>
      <c r="F86" s="94">
        <f>SUM(F85:F85)</f>
        <v>32340</v>
      </c>
      <c r="G86" s="94">
        <f>SUM(G85:G85)</f>
        <v>7761.5999999999995</v>
      </c>
      <c r="H86" s="72">
        <f>SUM(H85:H85)</f>
        <v>40101.599999999999</v>
      </c>
      <c r="I86" s="138" t="s">
        <v>66</v>
      </c>
      <c r="J86" s="139"/>
      <c r="K86" s="95">
        <f>SUM(K85)</f>
        <v>64680</v>
      </c>
      <c r="L86" s="95">
        <f>SUM(L85)</f>
        <v>15523.199999999999</v>
      </c>
      <c r="M86" s="73">
        <f>SUM(M85)</f>
        <v>80203.199999999997</v>
      </c>
      <c r="N86" s="145" t="s">
        <v>60</v>
      </c>
      <c r="O86" s="146"/>
      <c r="P86" s="96">
        <f>SUM(P85:P85)</f>
        <v>32340</v>
      </c>
      <c r="Q86" s="96">
        <f>SUM(Q85:Q85)</f>
        <v>7761.5999999999995</v>
      </c>
      <c r="R86" s="97">
        <f>SUM(R85:R85)</f>
        <v>40101.599999999999</v>
      </c>
      <c r="S86" s="3"/>
      <c r="T86" s="3"/>
      <c r="U86" s="3"/>
      <c r="V86" s="123"/>
      <c r="W86" s="123"/>
      <c r="X86" s="123"/>
      <c r="Y86" s="123"/>
      <c r="Z86" s="123"/>
      <c r="AA86" s="123"/>
      <c r="AB86" s="123"/>
      <c r="AC86" s="123"/>
      <c r="AD86" s="123"/>
    </row>
    <row r="87" spans="1:30">
      <c r="A87" s="76"/>
      <c r="B87" s="76"/>
      <c r="C87" s="76"/>
      <c r="D87" s="76"/>
      <c r="E87" s="76"/>
      <c r="F87" s="98"/>
      <c r="G87" s="98"/>
      <c r="H87" s="98"/>
      <c r="I87" s="76"/>
      <c r="J87" s="76"/>
      <c r="K87" s="50"/>
      <c r="L87" s="50"/>
      <c r="M87" s="50"/>
      <c r="N87" s="50"/>
      <c r="O87" s="50"/>
      <c r="P87" s="50"/>
      <c r="Q87" s="50"/>
      <c r="R87" s="50"/>
      <c r="S87" s="3"/>
      <c r="T87" s="3"/>
      <c r="U87" s="3"/>
      <c r="V87" s="123"/>
      <c r="W87" s="123"/>
      <c r="X87" s="123"/>
      <c r="Y87" s="123"/>
      <c r="Z87" s="123"/>
      <c r="AA87" s="123"/>
      <c r="AB87" s="123"/>
      <c r="AC87" s="123"/>
      <c r="AD87" s="123"/>
    </row>
    <row r="88" spans="1:30">
      <c r="A88" s="76"/>
      <c r="B88" s="76"/>
      <c r="C88" s="76"/>
      <c r="D88" s="76"/>
      <c r="E88" s="76"/>
      <c r="F88" s="98"/>
      <c r="G88" s="98"/>
      <c r="H88" s="98"/>
      <c r="I88" s="76"/>
      <c r="J88" s="76"/>
      <c r="K88" s="50"/>
      <c r="L88" s="50"/>
      <c r="M88" s="50"/>
      <c r="N88" s="50"/>
      <c r="O88" s="50"/>
      <c r="P88" s="50"/>
      <c r="Q88" s="50"/>
      <c r="R88" s="50"/>
      <c r="S88" s="3"/>
      <c r="T88" s="3"/>
      <c r="U88" s="3"/>
      <c r="V88" s="123"/>
      <c r="W88" s="123"/>
      <c r="X88" s="123"/>
      <c r="Y88" s="123"/>
      <c r="Z88" s="123"/>
      <c r="AA88" s="123"/>
      <c r="AB88" s="123"/>
      <c r="AC88" s="123"/>
      <c r="AD88" s="123"/>
    </row>
    <row r="89" spans="1:30">
      <c r="A89" s="133" t="s">
        <v>47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3"/>
      <c r="T89" s="3"/>
      <c r="U89" s="3"/>
      <c r="V89" s="123"/>
      <c r="W89" s="123"/>
      <c r="X89" s="123"/>
      <c r="Y89" s="123"/>
      <c r="Z89" s="123"/>
      <c r="AA89" s="123"/>
      <c r="AB89" s="123"/>
      <c r="AC89" s="123"/>
      <c r="AD89" s="123"/>
    </row>
    <row r="90" spans="1:30" ht="15" thickBot="1">
      <c r="A90" s="133" t="s">
        <v>101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3"/>
      <c r="T90" s="3"/>
      <c r="U90" s="3"/>
      <c r="V90" s="123"/>
      <c r="W90" s="123"/>
      <c r="X90" s="123"/>
      <c r="Y90" s="123"/>
      <c r="Z90" s="123"/>
      <c r="AA90" s="123"/>
      <c r="AB90" s="123"/>
      <c r="AC90" s="123"/>
      <c r="AD90" s="123"/>
    </row>
    <row r="91" spans="1:30" ht="40.799999999999997">
      <c r="A91" s="15" t="s">
        <v>3</v>
      </c>
      <c r="B91" s="16" t="s">
        <v>6</v>
      </c>
      <c r="C91" s="17" t="s">
        <v>10</v>
      </c>
      <c r="D91" s="18" t="s">
        <v>54</v>
      </c>
      <c r="E91" s="19" t="s">
        <v>56</v>
      </c>
      <c r="F91" s="19" t="s">
        <v>55</v>
      </c>
      <c r="G91" s="19" t="s">
        <v>57</v>
      </c>
      <c r="H91" s="20" t="s">
        <v>58</v>
      </c>
      <c r="I91" s="21" t="s">
        <v>61</v>
      </c>
      <c r="J91" s="22" t="s">
        <v>62</v>
      </c>
      <c r="K91" s="22" t="s">
        <v>63</v>
      </c>
      <c r="L91" s="22" t="s">
        <v>64</v>
      </c>
      <c r="M91" s="23" t="s">
        <v>65</v>
      </c>
      <c r="N91" s="107" t="s">
        <v>67</v>
      </c>
      <c r="O91" s="24" t="s">
        <v>68</v>
      </c>
      <c r="P91" s="24" t="s">
        <v>69</v>
      </c>
      <c r="Q91" s="24" t="s">
        <v>70</v>
      </c>
      <c r="R91" s="25" t="s">
        <v>71</v>
      </c>
      <c r="S91" s="3"/>
      <c r="T91" s="3"/>
      <c r="U91" s="3"/>
      <c r="V91" s="123"/>
      <c r="W91" s="123"/>
      <c r="X91" s="123"/>
      <c r="Y91" s="123"/>
      <c r="Z91" s="123"/>
      <c r="AA91" s="123"/>
      <c r="AB91" s="123"/>
      <c r="AC91" s="123"/>
      <c r="AD91" s="123"/>
    </row>
    <row r="92" spans="1:30" ht="20.25" customHeight="1">
      <c r="A92" s="15">
        <v>1</v>
      </c>
      <c r="B92" s="16" t="s">
        <v>44</v>
      </c>
      <c r="C92" s="26" t="s">
        <v>11</v>
      </c>
      <c r="D92" s="91">
        <v>0.84</v>
      </c>
      <c r="E92" s="28">
        <v>22500</v>
      </c>
      <c r="F92" s="29">
        <f>D92*E92</f>
        <v>18900</v>
      </c>
      <c r="G92" s="29">
        <f>0.24*F92</f>
        <v>4536</v>
      </c>
      <c r="H92" s="30">
        <f>F92+G92</f>
        <v>23436</v>
      </c>
      <c r="I92" s="92">
        <v>0.84</v>
      </c>
      <c r="J92" s="32">
        <v>45000</v>
      </c>
      <c r="K92" s="33">
        <f>I92*J92</f>
        <v>37800</v>
      </c>
      <c r="L92" s="33">
        <f>0.24*K92</f>
        <v>9072</v>
      </c>
      <c r="M92" s="34">
        <f>K92+L92</f>
        <v>46872</v>
      </c>
      <c r="N92" s="108">
        <v>0.84</v>
      </c>
      <c r="O92" s="35">
        <v>22500</v>
      </c>
      <c r="P92" s="36">
        <f>N92*O92</f>
        <v>18900</v>
      </c>
      <c r="Q92" s="36">
        <f>0.24*P92</f>
        <v>4536</v>
      </c>
      <c r="R92" s="37">
        <f>P92+Q92</f>
        <v>23436</v>
      </c>
      <c r="S92" s="3"/>
      <c r="T92" s="121"/>
      <c r="U92" s="3"/>
      <c r="V92" s="123"/>
      <c r="W92" s="123"/>
      <c r="X92" s="123"/>
      <c r="Y92" s="123"/>
      <c r="Z92" s="123"/>
      <c r="AA92" s="123"/>
      <c r="AB92" s="123"/>
      <c r="AC92" s="123"/>
      <c r="AD92" s="123"/>
    </row>
    <row r="93" spans="1:30" ht="15" thickBot="1">
      <c r="A93" s="134" t="s">
        <v>4</v>
      </c>
      <c r="B93" s="135"/>
      <c r="C93" s="135"/>
      <c r="D93" s="136" t="s">
        <v>59</v>
      </c>
      <c r="E93" s="137"/>
      <c r="F93" s="94">
        <f>SUM(F92:F92)</f>
        <v>18900</v>
      </c>
      <c r="G93" s="94">
        <f>SUM(G92:G92)</f>
        <v>4536</v>
      </c>
      <c r="H93" s="72">
        <f>SUM(H92:H92)</f>
        <v>23436</v>
      </c>
      <c r="I93" s="138" t="s">
        <v>66</v>
      </c>
      <c r="J93" s="139"/>
      <c r="K93" s="95">
        <f>SUM(K92:K92)</f>
        <v>37800</v>
      </c>
      <c r="L93" s="95">
        <f>SUM(L92:L92)</f>
        <v>9072</v>
      </c>
      <c r="M93" s="73">
        <f>SUM(M92:M92)</f>
        <v>46872</v>
      </c>
      <c r="N93" s="147" t="s">
        <v>60</v>
      </c>
      <c r="O93" s="146"/>
      <c r="P93" s="96">
        <f>SUM(P92:P92)</f>
        <v>18900</v>
      </c>
      <c r="Q93" s="96">
        <f>SUM(Q92:Q92)</f>
        <v>4536</v>
      </c>
      <c r="R93" s="97">
        <f>SUM(R92:R92)</f>
        <v>23436</v>
      </c>
      <c r="S93" s="3"/>
      <c r="T93" s="3"/>
      <c r="U93" s="4"/>
      <c r="V93" s="123"/>
      <c r="W93" s="123"/>
      <c r="X93" s="123"/>
      <c r="Y93" s="123"/>
      <c r="Z93" s="123"/>
      <c r="AA93" s="123"/>
      <c r="AB93" s="123"/>
      <c r="AC93" s="123"/>
      <c r="AD93" s="123"/>
    </row>
    <row r="94" spans="1:30">
      <c r="V94" s="123"/>
      <c r="W94" s="123"/>
      <c r="X94" s="123"/>
      <c r="Y94" s="123"/>
      <c r="Z94" s="123"/>
      <c r="AA94" s="123"/>
      <c r="AB94" s="123"/>
      <c r="AC94" s="123"/>
      <c r="AD94" s="123"/>
    </row>
    <row r="95" spans="1:30">
      <c r="V95" s="144"/>
      <c r="W95" s="144"/>
      <c r="X95" s="141"/>
      <c r="Y95" s="141"/>
      <c r="Z95" s="141"/>
      <c r="AA95" s="141"/>
      <c r="AB95" s="141"/>
      <c r="AC95" s="141"/>
      <c r="AD95" s="141"/>
    </row>
    <row r="96" spans="1:30">
      <c r="V96" s="144"/>
      <c r="W96" s="144"/>
      <c r="X96" s="140"/>
      <c r="Y96" s="140"/>
      <c r="Z96" s="140"/>
      <c r="AA96" s="140"/>
      <c r="AB96" s="140"/>
      <c r="AC96" s="141"/>
      <c r="AD96" s="141"/>
    </row>
    <row r="97" spans="1:30">
      <c r="A97" s="115"/>
      <c r="B97" s="115" t="s">
        <v>76</v>
      </c>
      <c r="C97" s="115"/>
      <c r="D97" s="115"/>
      <c r="E97" s="115" t="s">
        <v>88</v>
      </c>
      <c r="F97" s="115"/>
      <c r="G97" s="115"/>
      <c r="H97" s="115"/>
      <c r="I97" s="115"/>
      <c r="J97" s="115"/>
      <c r="K97" s="115"/>
      <c r="L97" s="115"/>
      <c r="M97" s="115"/>
      <c r="N97" s="132" t="s">
        <v>82</v>
      </c>
      <c r="O97" s="132"/>
      <c r="P97" s="132"/>
      <c r="Q97" s="132"/>
      <c r="R97" s="115"/>
      <c r="V97" s="123"/>
      <c r="W97" s="123"/>
      <c r="X97" s="123"/>
      <c r="Y97" s="123"/>
      <c r="Z97" s="123"/>
      <c r="AA97" s="123"/>
      <c r="AB97" s="123"/>
      <c r="AC97" s="123"/>
      <c r="AD97" s="123"/>
    </row>
    <row r="98" spans="1:30">
      <c r="A98" s="115"/>
      <c r="B98" s="115" t="s">
        <v>91</v>
      </c>
      <c r="C98" s="115"/>
      <c r="D98" s="115"/>
      <c r="E98" s="115"/>
      <c r="F98" s="115" t="s">
        <v>89</v>
      </c>
      <c r="G98" s="115"/>
      <c r="H98" s="115"/>
      <c r="I98" s="115"/>
      <c r="J98" s="115"/>
      <c r="K98" s="115"/>
      <c r="L98" s="115"/>
      <c r="M98" s="115"/>
      <c r="N98" s="132" t="s">
        <v>83</v>
      </c>
      <c r="O98" s="132"/>
      <c r="P98" s="132"/>
      <c r="Q98" s="132"/>
      <c r="R98" s="115"/>
      <c r="V98" s="127"/>
      <c r="W98" s="123"/>
      <c r="X98" s="123"/>
      <c r="Y98" s="123"/>
      <c r="Z98" s="123"/>
      <c r="AA98" s="123"/>
      <c r="AB98" s="123"/>
      <c r="AC98" s="123"/>
      <c r="AD98" s="123"/>
    </row>
    <row r="99" spans="1:30">
      <c r="A99" s="115"/>
      <c r="B99" s="115" t="s">
        <v>77</v>
      </c>
      <c r="C99" s="115"/>
      <c r="D99" s="115"/>
      <c r="E99" s="115" t="s">
        <v>89</v>
      </c>
      <c r="F99" s="115"/>
      <c r="G99" s="115"/>
      <c r="H99" s="115"/>
      <c r="I99" s="115"/>
      <c r="J99" s="115"/>
      <c r="K99" s="115"/>
      <c r="L99" s="115"/>
      <c r="M99" s="115"/>
      <c r="N99" s="132" t="s">
        <v>84</v>
      </c>
      <c r="O99" s="132"/>
      <c r="P99" s="132"/>
      <c r="Q99" s="132"/>
      <c r="R99" s="115"/>
      <c r="V99" s="123"/>
      <c r="W99" s="123"/>
      <c r="X99" s="123"/>
      <c r="Y99" s="123"/>
      <c r="Z99" s="123"/>
      <c r="AA99" s="123"/>
      <c r="AB99" s="123"/>
      <c r="AC99" s="123"/>
      <c r="AD99" s="123"/>
    </row>
    <row r="100" spans="1:30">
      <c r="A100" s="115"/>
      <c r="B100" s="115" t="s">
        <v>78</v>
      </c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V100" s="123"/>
      <c r="W100" s="123"/>
      <c r="X100" s="123"/>
      <c r="Y100" s="123"/>
      <c r="Z100" s="123"/>
      <c r="AA100" s="123"/>
      <c r="AB100" s="123"/>
      <c r="AC100" s="123"/>
      <c r="AD100" s="123"/>
    </row>
    <row r="101" spans="1:30">
      <c r="A101" s="115"/>
      <c r="B101" s="115" t="s">
        <v>79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V101" s="123"/>
      <c r="W101" s="123"/>
      <c r="X101" s="123"/>
      <c r="Y101" s="127"/>
      <c r="Z101" s="123"/>
      <c r="AA101" s="123"/>
      <c r="AB101" s="123"/>
      <c r="AC101" s="123"/>
      <c r="AD101" s="123"/>
    </row>
    <row r="102" spans="1:30">
      <c r="A102" s="115"/>
      <c r="B102" s="115" t="s">
        <v>80</v>
      </c>
      <c r="C102" s="115"/>
      <c r="D102" s="115"/>
      <c r="E102" s="115"/>
      <c r="F102" s="115" t="s">
        <v>88</v>
      </c>
      <c r="G102" s="115"/>
      <c r="H102" s="115"/>
      <c r="I102" s="115"/>
      <c r="J102" s="115"/>
      <c r="K102" s="115"/>
      <c r="L102" s="115"/>
      <c r="M102" s="115"/>
      <c r="N102" s="132" t="s">
        <v>85</v>
      </c>
      <c r="O102" s="132"/>
      <c r="P102" s="132"/>
      <c r="Q102" s="132"/>
      <c r="R102" s="115"/>
      <c r="U102" s="9"/>
      <c r="V102" s="123"/>
      <c r="W102" s="123"/>
      <c r="X102" s="123"/>
      <c r="Y102" s="123"/>
      <c r="Z102" s="123"/>
      <c r="AA102" s="123"/>
      <c r="AB102" s="123"/>
      <c r="AC102" s="123"/>
      <c r="AD102" s="123"/>
    </row>
    <row r="103" spans="1:30">
      <c r="A103" s="115"/>
      <c r="B103" s="115" t="s">
        <v>92</v>
      </c>
      <c r="C103" s="115"/>
      <c r="D103" s="115"/>
      <c r="E103" s="115"/>
      <c r="F103" s="115" t="s">
        <v>90</v>
      </c>
      <c r="G103" s="115"/>
      <c r="H103" s="115"/>
      <c r="I103" s="115"/>
      <c r="J103" s="115"/>
      <c r="K103" s="115"/>
      <c r="L103" s="115"/>
      <c r="M103" s="115"/>
      <c r="N103" s="132" t="s">
        <v>86</v>
      </c>
      <c r="O103" s="132"/>
      <c r="P103" s="132"/>
      <c r="Q103" s="132"/>
      <c r="R103" s="115"/>
      <c r="V103" s="123"/>
      <c r="W103" s="123"/>
      <c r="X103" s="123"/>
      <c r="Y103" s="123"/>
      <c r="Z103" s="123"/>
      <c r="AA103" s="123"/>
      <c r="AB103" s="123"/>
      <c r="AC103" s="123"/>
      <c r="AD103" s="123"/>
    </row>
    <row r="104" spans="1:30">
      <c r="A104" s="115"/>
      <c r="B104" s="115" t="s">
        <v>81</v>
      </c>
      <c r="C104" s="115"/>
      <c r="D104" s="115"/>
      <c r="E104" s="115"/>
      <c r="F104" s="115"/>
      <c r="G104" s="115" t="s">
        <v>88</v>
      </c>
      <c r="H104" s="115"/>
      <c r="I104" s="115"/>
      <c r="J104" s="115"/>
      <c r="K104" s="115"/>
      <c r="L104" s="115"/>
      <c r="M104" s="115"/>
      <c r="N104" s="132" t="s">
        <v>87</v>
      </c>
      <c r="O104" s="132"/>
      <c r="P104" s="132"/>
      <c r="Q104" s="132"/>
      <c r="R104" s="115"/>
      <c r="V104" s="123"/>
      <c r="W104" s="123"/>
      <c r="X104" s="123"/>
      <c r="Y104" s="123"/>
      <c r="Z104" s="123"/>
      <c r="AA104" s="123"/>
      <c r="AB104" s="123"/>
      <c r="AC104" s="123"/>
      <c r="AD104" s="123"/>
    </row>
    <row r="105" spans="1:30">
      <c r="V105" s="123"/>
      <c r="W105" s="123"/>
      <c r="X105" s="123"/>
      <c r="Y105" s="123"/>
      <c r="Z105" s="123"/>
      <c r="AA105" s="123"/>
      <c r="AB105" s="123"/>
      <c r="AC105" s="123"/>
      <c r="AD105" s="123"/>
    </row>
    <row r="106" spans="1:30">
      <c r="V106" s="123"/>
      <c r="W106" s="123"/>
      <c r="X106" s="123"/>
      <c r="Y106" s="123"/>
      <c r="Z106" s="123"/>
      <c r="AA106" s="123"/>
      <c r="AB106" s="123"/>
      <c r="AC106" s="123"/>
      <c r="AD106" s="123"/>
    </row>
    <row r="107" spans="1:30">
      <c r="V107" s="123"/>
      <c r="W107" s="123"/>
      <c r="X107" s="123"/>
      <c r="Y107" s="123"/>
      <c r="Z107" s="123"/>
      <c r="AA107" s="123"/>
      <c r="AB107" s="123"/>
      <c r="AC107" s="123"/>
      <c r="AD107" s="123"/>
    </row>
    <row r="108" spans="1:30">
      <c r="V108" s="123"/>
      <c r="W108" s="123"/>
      <c r="X108" s="123"/>
      <c r="Y108" s="123"/>
      <c r="Z108" s="123"/>
      <c r="AA108" s="123"/>
      <c r="AB108" s="123"/>
      <c r="AC108" s="123"/>
      <c r="AD108" s="123"/>
    </row>
    <row r="109" spans="1:30">
      <c r="V109" s="123"/>
      <c r="W109" s="123"/>
      <c r="X109" s="123"/>
      <c r="Y109" s="123"/>
      <c r="Z109" s="123"/>
      <c r="AA109" s="123"/>
      <c r="AB109" s="123"/>
      <c r="AC109" s="123"/>
      <c r="AD109" s="123"/>
    </row>
    <row r="110" spans="1:30">
      <c r="V110" s="123"/>
      <c r="W110" s="123"/>
      <c r="X110" s="123"/>
      <c r="Y110" s="123"/>
      <c r="Z110" s="123"/>
      <c r="AA110" s="123"/>
      <c r="AB110" s="123"/>
      <c r="AC110" s="123"/>
      <c r="AD110" s="123"/>
    </row>
    <row r="111" spans="1:30">
      <c r="V111" s="123"/>
      <c r="W111" s="123"/>
      <c r="X111" s="123"/>
      <c r="Y111" s="123"/>
      <c r="Z111" s="123"/>
      <c r="AA111" s="123"/>
      <c r="AB111" s="123"/>
      <c r="AC111" s="123"/>
      <c r="AD111" s="123"/>
    </row>
  </sheetData>
  <mergeCells count="77">
    <mergeCell ref="A26:R26"/>
    <mergeCell ref="A60:R60"/>
    <mergeCell ref="A61:R61"/>
    <mergeCell ref="A67:R67"/>
    <mergeCell ref="N23:O23"/>
    <mergeCell ref="A23:C23"/>
    <mergeCell ref="D23:E23"/>
    <mergeCell ref="I23:J23"/>
    <mergeCell ref="A64:C64"/>
    <mergeCell ref="A50:C50"/>
    <mergeCell ref="N50:O50"/>
    <mergeCell ref="N57:O57"/>
    <mergeCell ref="A54:R54"/>
    <mergeCell ref="N64:O64"/>
    <mergeCell ref="A53:R53"/>
    <mergeCell ref="F4:H4"/>
    <mergeCell ref="F7:H7"/>
    <mergeCell ref="A14:R14"/>
    <mergeCell ref="A17:R17"/>
    <mergeCell ref="A18:R18"/>
    <mergeCell ref="K4:M4"/>
    <mergeCell ref="F5:H5"/>
    <mergeCell ref="K5:M5"/>
    <mergeCell ref="F6:H6"/>
    <mergeCell ref="K6:M6"/>
    <mergeCell ref="K7:M7"/>
    <mergeCell ref="F9:H9"/>
    <mergeCell ref="K9:M9"/>
    <mergeCell ref="K11:L11"/>
    <mergeCell ref="B9:D9"/>
    <mergeCell ref="B8:D8"/>
    <mergeCell ref="N72:O72"/>
    <mergeCell ref="D50:E50"/>
    <mergeCell ref="N79:O79"/>
    <mergeCell ref="A68:R68"/>
    <mergeCell ref="A75:R75"/>
    <mergeCell ref="A72:C72"/>
    <mergeCell ref="A79:C79"/>
    <mergeCell ref="D79:E79"/>
    <mergeCell ref="I50:J50"/>
    <mergeCell ref="I79:J79"/>
    <mergeCell ref="D64:E64"/>
    <mergeCell ref="I64:J64"/>
    <mergeCell ref="D72:E72"/>
    <mergeCell ref="I72:J72"/>
    <mergeCell ref="AB96:AD96"/>
    <mergeCell ref="A57:C57"/>
    <mergeCell ref="D57:E57"/>
    <mergeCell ref="I57:J57"/>
    <mergeCell ref="D86:E86"/>
    <mergeCell ref="I86:J86"/>
    <mergeCell ref="V95:W96"/>
    <mergeCell ref="X96:Y96"/>
    <mergeCell ref="Z96:AA96"/>
    <mergeCell ref="X95:Y95"/>
    <mergeCell ref="Z95:AA95"/>
    <mergeCell ref="AB95:AD95"/>
    <mergeCell ref="N86:O86"/>
    <mergeCell ref="N93:O93"/>
    <mergeCell ref="A82:R82"/>
    <mergeCell ref="A83:R83"/>
    <mergeCell ref="B7:D7"/>
    <mergeCell ref="B6:D6"/>
    <mergeCell ref="B5:D5"/>
    <mergeCell ref="B10:D10"/>
    <mergeCell ref="N104:Q104"/>
    <mergeCell ref="N99:Q99"/>
    <mergeCell ref="N98:Q98"/>
    <mergeCell ref="N97:Q97"/>
    <mergeCell ref="N102:Q102"/>
    <mergeCell ref="N103:Q103"/>
    <mergeCell ref="A89:R89"/>
    <mergeCell ref="A90:R90"/>
    <mergeCell ref="A93:C93"/>
    <mergeCell ref="D93:E93"/>
    <mergeCell ref="I93:J93"/>
    <mergeCell ref="A86:C86"/>
  </mergeCells>
  <pageMargins left="0" right="0" top="0.19685039370078741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C25" sqref="C25"/>
    </sheetView>
  </sheetViews>
  <sheetFormatPr defaultRowHeight="14.4"/>
  <cols>
    <col min="1" max="1" width="10.88671875" bestFit="1" customWidth="1"/>
    <col min="2" max="2" width="11.5546875" bestFit="1" customWidth="1"/>
    <col min="3" max="3" width="12.88671875" customWidth="1"/>
    <col min="4" max="4" width="11.5546875" bestFit="1" customWidth="1"/>
    <col min="5" max="5" width="10.6640625" bestFit="1" customWidth="1"/>
    <col min="6" max="6" width="10.5546875" bestFit="1" customWidth="1"/>
    <col min="7" max="7" width="10.6640625" bestFit="1" customWidth="1"/>
    <col min="9" max="9" width="11.5546875" bestFit="1" customWidth="1"/>
  </cols>
  <sheetData>
    <row r="1" spans="1:9">
      <c r="A1" t="s">
        <v>94</v>
      </c>
    </row>
    <row r="3" spans="1:9">
      <c r="A3" s="166" t="s">
        <v>48</v>
      </c>
      <c r="B3" s="166"/>
      <c r="C3" s="166"/>
      <c r="D3" s="166"/>
      <c r="E3" s="166"/>
      <c r="F3" s="166"/>
      <c r="G3" s="166"/>
    </row>
    <row r="4" spans="1:9" ht="28.8">
      <c r="A4" s="1"/>
      <c r="B4" s="1">
        <v>10</v>
      </c>
      <c r="C4" s="2" t="s">
        <v>49</v>
      </c>
      <c r="D4" s="1">
        <v>20</v>
      </c>
      <c r="E4" s="1">
        <v>30</v>
      </c>
      <c r="F4" s="1">
        <v>35</v>
      </c>
      <c r="G4" s="1">
        <v>70</v>
      </c>
    </row>
    <row r="5" spans="1:9">
      <c r="A5" s="1" t="s">
        <v>50</v>
      </c>
      <c r="B5" s="116">
        <v>5461.67</v>
      </c>
      <c r="C5" s="116">
        <v>12499.2</v>
      </c>
      <c r="D5" s="116">
        <v>74998.92</v>
      </c>
      <c r="E5" s="116">
        <v>26999.51</v>
      </c>
      <c r="F5" s="116">
        <v>7998.58</v>
      </c>
      <c r="G5" s="116">
        <v>17998.8</v>
      </c>
      <c r="I5" s="117">
        <f>B5+C5+D5+E5+F5+G5</f>
        <v>145956.68</v>
      </c>
    </row>
    <row r="6" spans="1:9">
      <c r="A6" s="1" t="s">
        <v>51</v>
      </c>
      <c r="B6" s="116">
        <v>3738.6</v>
      </c>
      <c r="C6" s="116">
        <v>0</v>
      </c>
      <c r="D6" s="116">
        <v>17260.800000000003</v>
      </c>
      <c r="E6" s="116">
        <v>14966.8</v>
      </c>
      <c r="F6" s="116">
        <v>5722.6</v>
      </c>
      <c r="G6" s="116">
        <v>10223.799999999999</v>
      </c>
      <c r="I6" s="117">
        <f>B6+C6+D6+E6+F6+G6</f>
        <v>51912.599999999991</v>
      </c>
    </row>
    <row r="7" spans="1:9">
      <c r="I7" s="9"/>
    </row>
    <row r="8" spans="1:9">
      <c r="A8" s="166" t="s">
        <v>52</v>
      </c>
      <c r="B8" s="166"/>
      <c r="C8" s="166"/>
      <c r="D8" s="166"/>
      <c r="E8" s="166"/>
      <c r="F8" s="166"/>
      <c r="G8" s="166"/>
      <c r="I8" s="9"/>
    </row>
    <row r="9" spans="1:9">
      <c r="A9" s="1"/>
      <c r="B9" s="1">
        <f t="shared" ref="A9:G11" si="0">B4</f>
        <v>10</v>
      </c>
      <c r="C9" s="1" t="str">
        <f t="shared" si="0"/>
        <v>10 (ΘΕΡΜΑΝΣΗ)</v>
      </c>
      <c r="D9" s="1">
        <f t="shared" si="0"/>
        <v>20</v>
      </c>
      <c r="E9" s="1">
        <f t="shared" si="0"/>
        <v>30</v>
      </c>
      <c r="F9" s="1">
        <f t="shared" si="0"/>
        <v>35</v>
      </c>
      <c r="G9" s="1">
        <f t="shared" si="0"/>
        <v>70</v>
      </c>
      <c r="I9" s="118"/>
    </row>
    <row r="10" spans="1:9">
      <c r="A10" s="1" t="str">
        <f t="shared" si="0"/>
        <v>ΚΑΥΣΙΜΑ</v>
      </c>
      <c r="B10" s="116">
        <v>11003.1</v>
      </c>
      <c r="C10" s="116">
        <v>24998.400000000001</v>
      </c>
      <c r="D10" s="116">
        <v>149997.34</v>
      </c>
      <c r="E10" s="116">
        <v>53998.78</v>
      </c>
      <c r="F10" s="116">
        <v>15998.64</v>
      </c>
      <c r="G10" s="116">
        <v>35998.94</v>
      </c>
      <c r="I10" s="119">
        <f>B10+C10+D10+E10+F10+G10</f>
        <v>291995.2</v>
      </c>
    </row>
    <row r="11" spans="1:9">
      <c r="A11" s="1" t="str">
        <f t="shared" si="0"/>
        <v>ΛΙΠΑΝΤΙΚΑ</v>
      </c>
      <c r="B11" s="116">
        <f>B6*2</f>
        <v>7477.2</v>
      </c>
      <c r="C11" s="116">
        <f t="shared" si="0"/>
        <v>0</v>
      </c>
      <c r="D11" s="116">
        <f>D6*2</f>
        <v>34521.600000000006</v>
      </c>
      <c r="E11" s="116">
        <f>E6*2</f>
        <v>29933.599999999999</v>
      </c>
      <c r="F11" s="116">
        <f>F6*2</f>
        <v>11445.2</v>
      </c>
      <c r="G11" s="116">
        <f>G6*2</f>
        <v>20447.599999999999</v>
      </c>
      <c r="I11" s="119">
        <f>B11+C11+D11+E11+F11+G11</f>
        <v>103825.19999999998</v>
      </c>
    </row>
    <row r="12" spans="1:9">
      <c r="I12" s="9"/>
    </row>
    <row r="13" spans="1:9">
      <c r="A13" s="166" t="s">
        <v>53</v>
      </c>
      <c r="B13" s="166"/>
      <c r="C13" s="166"/>
      <c r="D13" s="166"/>
      <c r="E13" s="166"/>
      <c r="F13" s="166"/>
      <c r="G13" s="166"/>
      <c r="I13" s="9"/>
    </row>
    <row r="14" spans="1:9">
      <c r="A14" s="1"/>
      <c r="B14" s="1">
        <f t="shared" ref="A14:G16" si="1">B4</f>
        <v>10</v>
      </c>
      <c r="C14" s="1" t="str">
        <f t="shared" si="1"/>
        <v>10 (ΘΕΡΜΑΝΣΗ)</v>
      </c>
      <c r="D14" s="1">
        <f t="shared" si="1"/>
        <v>20</v>
      </c>
      <c r="E14" s="1">
        <f t="shared" si="1"/>
        <v>30</v>
      </c>
      <c r="F14" s="1">
        <f t="shared" si="1"/>
        <v>35</v>
      </c>
      <c r="G14" s="1">
        <f t="shared" si="1"/>
        <v>70</v>
      </c>
      <c r="I14" s="9"/>
    </row>
    <row r="15" spans="1:9">
      <c r="A15" s="1" t="str">
        <f t="shared" si="1"/>
        <v>ΚΑΥΣΙΜΑ</v>
      </c>
      <c r="B15" s="116">
        <f t="shared" si="1"/>
        <v>5461.67</v>
      </c>
      <c r="C15" s="116">
        <f t="shared" si="1"/>
        <v>12499.2</v>
      </c>
      <c r="D15" s="116">
        <f t="shared" si="1"/>
        <v>74998.92</v>
      </c>
      <c r="E15" s="116">
        <f t="shared" si="1"/>
        <v>26999.51</v>
      </c>
      <c r="F15" s="116">
        <f t="shared" si="1"/>
        <v>7998.58</v>
      </c>
      <c r="G15" s="116">
        <f t="shared" si="1"/>
        <v>17998.8</v>
      </c>
      <c r="I15" s="120">
        <f>B15+C15+D15+E15+F15+G15</f>
        <v>145956.68</v>
      </c>
    </row>
    <row r="16" spans="1:9">
      <c r="A16" s="1" t="str">
        <f t="shared" si="1"/>
        <v>ΛΙΠΑΝΤΙΚΑ</v>
      </c>
      <c r="B16" s="116">
        <f t="shared" si="1"/>
        <v>3738.6</v>
      </c>
      <c r="C16" s="116">
        <f t="shared" si="1"/>
        <v>0</v>
      </c>
      <c r="D16" s="116">
        <f t="shared" si="1"/>
        <v>17260.800000000003</v>
      </c>
      <c r="E16" s="116">
        <f t="shared" si="1"/>
        <v>14966.8</v>
      </c>
      <c r="F16" s="116">
        <f t="shared" si="1"/>
        <v>5722.6</v>
      </c>
      <c r="G16" s="116">
        <f t="shared" si="1"/>
        <v>10223.799999999999</v>
      </c>
      <c r="I16" s="120">
        <f>B16+C16+D16+E16+F16+G16</f>
        <v>51912.599999999991</v>
      </c>
    </row>
    <row r="21" spans="1:2">
      <c r="A21" s="1" t="s">
        <v>50</v>
      </c>
      <c r="B21" s="116">
        <f>I5+I10+I15</f>
        <v>583908.56000000006</v>
      </c>
    </row>
    <row r="22" spans="1:2">
      <c r="A22" s="1" t="s">
        <v>51</v>
      </c>
      <c r="B22" s="116">
        <f>I6+I11+I16</f>
        <v>207650.39999999997</v>
      </c>
    </row>
    <row r="23" spans="1:2">
      <c r="B23" s="116">
        <f>B21+B22</f>
        <v>791558.96</v>
      </c>
    </row>
  </sheetData>
  <mergeCells count="3">
    <mergeCell ref="A3:G3"/>
    <mergeCell ref="A8:G8"/>
    <mergeCell ref="A13:G13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ΑΝΑΛ. ΠΡΟΫΠΟΛΟΓΙΣΜΟΣ</vt:lpstr>
      <vt:lpstr>ΕΤΗΣΙΑ ΚΑΤΑΝΟΜΗ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anastasiadis.dty</dc:creator>
  <cp:lastModifiedBy>ANASTASIA</cp:lastModifiedBy>
  <cp:lastPrinted>2019-04-16T09:19:35Z</cp:lastPrinted>
  <dcterms:created xsi:type="dcterms:W3CDTF">2019-02-27T07:14:59Z</dcterms:created>
  <dcterms:modified xsi:type="dcterms:W3CDTF">2019-10-04T07:14:36Z</dcterms:modified>
</cp:coreProperties>
</file>