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480" windowHeight="7935" activeTab="0"/>
  </bookViews>
  <sheets>
    <sheet name="ΠΡΟΥΠΟΛΟΓΙΣΜΟΣ ΜΕΛΕΤΗΣ" sheetId="1" r:id="rId1"/>
  </sheets>
  <definedNames/>
  <calcPr fullCalcOnLoad="1"/>
</workbook>
</file>

<file path=xl/sharedStrings.xml><?xml version="1.0" encoding="utf-8"?>
<sst xmlns="http://schemas.openxmlformats.org/spreadsheetml/2006/main" count="255" uniqueCount="132">
  <si>
    <t>Ξύδι 4 κιλών</t>
  </si>
  <si>
    <t>Αλάτι 750γραμ.</t>
  </si>
  <si>
    <t>Ζάχαρη</t>
  </si>
  <si>
    <t>Αλεύρι για όλες τις χρήσεις</t>
  </si>
  <si>
    <t>Α/Α</t>
  </si>
  <si>
    <t>Πατάτες</t>
  </si>
  <si>
    <t>Σκόρδα</t>
  </si>
  <si>
    <t>τεμάχιο</t>
  </si>
  <si>
    <t>Καρότα</t>
  </si>
  <si>
    <t>Αγγούρια</t>
  </si>
  <si>
    <t>Ντομάτες</t>
  </si>
  <si>
    <t>Μήλα</t>
  </si>
  <si>
    <t>Αχλάδια</t>
  </si>
  <si>
    <t>Ροδάκινα</t>
  </si>
  <si>
    <t>Καρπούζι</t>
  </si>
  <si>
    <t>Πεπόνι</t>
  </si>
  <si>
    <t>Μαρούλια</t>
  </si>
  <si>
    <t>Σπανάκι</t>
  </si>
  <si>
    <t>Φασολάκια φρέσκα</t>
  </si>
  <si>
    <t>Λεμόνια</t>
  </si>
  <si>
    <t xml:space="preserve">Μονάδα Μέτρησης </t>
  </si>
  <si>
    <t>Ποσότητα</t>
  </si>
  <si>
    <t>Είδος</t>
  </si>
  <si>
    <t>Τεμάχιο</t>
  </si>
  <si>
    <t xml:space="preserve">Σέλινο </t>
  </si>
  <si>
    <t>Αυγά μεσαία (53-63 γρ)</t>
  </si>
  <si>
    <t>Μοσχάρι άνευ οστού</t>
  </si>
  <si>
    <t>Κουραμπιέδες</t>
  </si>
  <si>
    <t>Μελομακάρονα</t>
  </si>
  <si>
    <t>Βασιλόπιτα ( 5 κιλών)</t>
  </si>
  <si>
    <t>κιλό</t>
  </si>
  <si>
    <t>Αλεύρι τύπου φαρίνα 500γρ</t>
  </si>
  <si>
    <t>Κιμάς Μοσχαρίσιος</t>
  </si>
  <si>
    <t>{ΟΜΑΔΑ Α } ΠΡΟΜΗΘΕΙΑ ΕΙΔΩΝ ΟΠΩΡΟΠΩΛΕΙΟΥ</t>
  </si>
  <si>
    <t>Κρεμμύδια ξερά</t>
  </si>
  <si>
    <t>Άνηθος (μάτσο 450 γρ)</t>
  </si>
  <si>
    <t>Μαϊντανός (μάτσο 450 γρ)</t>
  </si>
  <si>
    <t>Βερύκκοκα</t>
  </si>
  <si>
    <t>{ΟΜΑΔΑ Β } ΠΡΟΜΗΘΕΙΑ ΕΙΔΩΝ ΙΧΘΥΟΠΩΛΕΙΟΥ</t>
  </si>
  <si>
    <t>{ΟΜΑΔΑ Γ } ΠΡΟΜΗΘΕΙΑ ΕΙΔΩΝ ΚΡΕΟΠΩΛΕΙΟΥ</t>
  </si>
  <si>
    <t>{ΟΜΑΔΑ Δ } ΠΡΟΜΗΘΕΙΑ  ΕΛΑΙΟΛΑΔΟΥ</t>
  </si>
  <si>
    <t>{ΟΜΑΔΑ Ε } ΠΡΟΜΗΘΕΙΑ  ΓΑΛΑΚΤΟΣ</t>
  </si>
  <si>
    <t>{ΟΜΑΔΑ ΣΤ } ΠΡΟΜΗΘΕΙΑ ΓΑΛΑΚΤΟΚΟΜΙΚΩΝ ΚΑΙ ΤΥΡΟΚΟΜΙΚΩΝ ΠΡΟΙΟΝΤΩΝ</t>
  </si>
  <si>
    <t>{ΟΜΑΔΑ Ζ } ΠΡΟΜΗΘΕΙΑ ΕΙΔΩΝ ΑΡΤΟΠΟΙΙΑΣ ΖΑΧΑΡΟΠΛΑΣΤΙΚΗΣ</t>
  </si>
  <si>
    <t>Ψωμί χωριάτικο</t>
  </si>
  <si>
    <t>Ψωμί για τόστ (συσκ. 730 - 750 γρ.)</t>
  </si>
  <si>
    <t>Μπισκότα τύπου Πτι - Μπερ (συσκ. 225-275 γρ)</t>
  </si>
  <si>
    <t>Πιπέρι (50 γραμ.)</t>
  </si>
  <si>
    <t>Ρίγανη (80 γραμ)</t>
  </si>
  <si>
    <t>Δυόσμος (30γρ)</t>
  </si>
  <si>
    <t>Ξύδι ( 350-400 gr)</t>
  </si>
  <si>
    <t>Χυλοπίτες 500γρ</t>
  </si>
  <si>
    <t>Μαργαρίνη soft 250γρ.</t>
  </si>
  <si>
    <t>Λεμόνι χυμό ( 350 γρ)</t>
  </si>
  <si>
    <t>Ενδεικτική Τιμή</t>
  </si>
  <si>
    <t>Σύνολο:</t>
  </si>
  <si>
    <t>Φ.Π.Α. 13%</t>
  </si>
  <si>
    <t xml:space="preserve"> Σύνολο Δαπάνης Ομάδας Α:</t>
  </si>
  <si>
    <t xml:space="preserve"> Σύνολο Δαπάνης Ομάδας Β:</t>
  </si>
  <si>
    <t xml:space="preserve"> Σύνολο Δαπάνης Ομάδας Γ:</t>
  </si>
  <si>
    <t xml:space="preserve"> Σύνολο Δαπάνης Ομάδας ΣΤ:</t>
  </si>
  <si>
    <t>λίτρο</t>
  </si>
  <si>
    <t xml:space="preserve"> Σύνολο Δαπάνης Ομάδας Δ:</t>
  </si>
  <si>
    <t xml:space="preserve"> Σύνολο Δαπάνης Ομάδας Ζ:</t>
  </si>
  <si>
    <t>πακέτο</t>
  </si>
  <si>
    <t>{ΟΜΑΔΑ Η } ΠΡΟΜΗΘΕΙΑ ΕΙΔΩΝ ΠΑΝΤΟΠΩΛΕΙΟΥ (ΤΡΟΦΙΜΩΝ)</t>
  </si>
  <si>
    <t>μάτσο</t>
  </si>
  <si>
    <t>Εξαιρετικό παρθένο ελαιόλαδο (συσκ. 5 κιλών)</t>
  </si>
  <si>
    <t>Φρυγανιές (πακέτο με 4 συσκευασίες βάρους 450 - 500 γρ)</t>
  </si>
  <si>
    <t xml:space="preserve"> Σύνολο Δαπάνης Ομάδας Η:</t>
  </si>
  <si>
    <t>Αρακάς φρέσκος</t>
  </si>
  <si>
    <t>Πορτοκάλι</t>
  </si>
  <si>
    <t xml:space="preserve">Βανίλιες </t>
  </si>
  <si>
    <t>Σταφίδα</t>
  </si>
  <si>
    <t>κιλο</t>
  </si>
  <si>
    <t>τεμάχια</t>
  </si>
  <si>
    <t>Μακαρόνια 500γρ κοφτό</t>
  </si>
  <si>
    <t>Φρυγανιά τριμένη 500γρ</t>
  </si>
  <si>
    <t>Κοτόπουλο (μπούτι )</t>
  </si>
  <si>
    <t>Κοτόπουλο (φιλέτο στήθος)</t>
  </si>
  <si>
    <t>Τυρί φέτα εγχώρια ποπ</t>
  </si>
  <si>
    <t>Τυρί τοστ τύπου gouda</t>
  </si>
  <si>
    <t>Γάλα φρέσκο πλήρες (για διατροφή νηπίων)</t>
  </si>
  <si>
    <t>Φακές συσκευασίας 500 γρ</t>
  </si>
  <si>
    <t>Φασόλια συσκευασίας 500 γρ</t>
  </si>
  <si>
    <t>Λάχανο</t>
  </si>
  <si>
    <t>Κολοκυθάκια</t>
  </si>
  <si>
    <t xml:space="preserve">Τυρί κασέρι </t>
  </si>
  <si>
    <t>Γιαούρτι 2% των 200γρ (αγελαδινό)</t>
  </si>
  <si>
    <t>Τυρί τριμμένο (μυζήθρα)</t>
  </si>
  <si>
    <t>Μακαρόνια 500γρ χοντρό (Νο 2)</t>
  </si>
  <si>
    <t>Κριθαράκι 500γρ (μέτριο)</t>
  </si>
  <si>
    <t>Μέλι (ανθέων)</t>
  </si>
  <si>
    <t>Σοκολατάκια γάλακτος (καρδιά)</t>
  </si>
  <si>
    <t>Σύνολο ειδών με ΦΠΑ 13%</t>
  </si>
  <si>
    <t>Σύνολο ειδών με ΦΠΑ 23%</t>
  </si>
  <si>
    <t>Ενδεικτική Τιμή σε ευρώ χωρίς ΦΠΑ</t>
  </si>
  <si>
    <t>ΘΕΩΡΗΘΗΚΕ</t>
  </si>
  <si>
    <t>Ο Συντάξας</t>
  </si>
  <si>
    <t>Η Αναπληρώτρια Προϊσταμένη Τμήματος</t>
  </si>
  <si>
    <t xml:space="preserve">            Προυπολογισμού Λογιστηρίου &amp; Προμηθειών</t>
  </si>
  <si>
    <t>Μαρία Βαχαβιώλου</t>
  </si>
  <si>
    <t>ΦΟΡΕΑΣ: ΔΗΜΟΣ  ΣΠΑΡΤΗΣ</t>
  </si>
  <si>
    <t>ΕΛΛΗΝΙΚΗ ΔΗΜΟΚΡΑΤΙΑ</t>
  </si>
  <si>
    <t>ΝΟΜΟΣ ΛΑΚΩΝΙΑΣ</t>
  </si>
  <si>
    <t>ΔΗΜΟΣ ΣΠΑΡΤΗΣ</t>
  </si>
  <si>
    <t xml:space="preserve">Δ/ΝΣΗ ΟΙΚΟΝΟΜΙΚΩΝ ΥΠΗΡΕΣΙΩΝ </t>
  </si>
  <si>
    <t>ΤΜΗΜΑ ΠΡΟΥΠΟΛΟΓΙΣΜΟΥ, ΛΟΓΙΣΤΗΡΙΟΥ</t>
  </si>
  <si>
    <t>ΚΑΙ ΠΡΟΜΗΘΕΙΩΝ</t>
  </si>
  <si>
    <t>ΕΝΔΕΙΚΤΙΚΟΣ ΠΡΟΥΠΟΛΟΓΙΣΜΟΣ ΜΕΛΕΤΗΣ</t>
  </si>
  <si>
    <t xml:space="preserve">ΠΡΟΜΗΘΕΙΑ :  "ΤΡΟΦΙΜΩΝ ΓΙΑ ΤΙΣ ΑΝΑΓΚΕΣ ΤΟΥ ΠΑΙΔΙΚΟΥ    </t>
  </si>
  <si>
    <t>Ψάρι φιλέτο κατεψυγμένο (βακαλάος)</t>
  </si>
  <si>
    <t xml:space="preserve">                         ΣΤΑΘΜΟΥ ΞΗΡΟΚΑΜΠΙΟΥ ΕΤΟΥΣ 2015"</t>
  </si>
  <si>
    <t xml:space="preserve"> Σύνολο Δαπάνης Ομάδας Ε:</t>
  </si>
  <si>
    <t>Κορν φλάουρ (200 γρ)</t>
  </si>
  <si>
    <t>Κίμινο (50 γραμ)</t>
  </si>
  <si>
    <t>Κανέλλα (50 γραμ)</t>
  </si>
  <si>
    <t>Ελαφρά συμπυκνωμένος χυμός ντομάτος (passata) 500γρ.</t>
  </si>
  <si>
    <t>Μαρμελάδα φράουλα (500γρ)</t>
  </si>
  <si>
    <t>Άνθος αραβοσίτου βανίλια (160γρ.)</t>
  </si>
  <si>
    <t xml:space="preserve">Χυμός πορτοκάλι χώρις ζάχαρη (1λίτρο) </t>
  </si>
  <si>
    <t>Ρύζι 500γρ κίτρινο τύπου αμερικής</t>
  </si>
  <si>
    <t>Ρύζι 500γρ γλασσέ</t>
  </si>
  <si>
    <t>Γάλα εβαπορέ 400 γρ (7,5  -7,8% λιπαρά)</t>
  </si>
  <si>
    <t xml:space="preserve">Φ.Π.Α. </t>
  </si>
  <si>
    <r>
      <t xml:space="preserve"> ΣΥΝΟΛΟ ΕΙΔΩΝ ΧΩΡΙΣ ΦΠΑ = ({ΟΜΑΔΑ Α }+{ΟΜΑΔΑ Β }+{ΟΜΑΔΑ Γ }+{ΟΜΑΔΑ Δ }+{ΟΜΑΔΑ Ε }+{ΟΜΑΔΑ ΣΤ } +{ΟΜΑΔΑ Ζ } + {ΟΜΑΔΑ Η }) = 10.463,52 €  +  1.515,14€ ΦΠΑ = </t>
    </r>
    <r>
      <rPr>
        <b/>
        <u val="single"/>
        <sz val="10"/>
        <color indexed="8"/>
        <rFont val="Arial"/>
        <family val="2"/>
      </rPr>
      <t>11.978,66 € ΓΕΝΙΚΟ ΣΥΝΟΛΟ ΔΑΠΑΝΗΣ ΠΡΟΜΗΘΕΙΑΣ</t>
    </r>
  </si>
  <si>
    <t>ΠΡΟΫΠ/ΣΜΟΣ:  11,978,66 €</t>
  </si>
  <si>
    <t xml:space="preserve"> Σπάρτη 20/8/2015</t>
  </si>
  <si>
    <t>Σπάρτη 20/8/2015</t>
  </si>
  <si>
    <r>
      <t xml:space="preserve">ΑΡ. ΜΕΛΕΤΗΣ : 5/2015 </t>
    </r>
    <r>
      <rPr>
        <i/>
        <sz val="10"/>
        <rFont val="Arial"/>
        <family val="2"/>
      </rPr>
      <t xml:space="preserve">(ΕΠΙΚΑΙΡΟΠΟΙΗΣΗ ΤΗΣ 3/2015 </t>
    </r>
    <r>
      <rPr>
        <b/>
        <sz val="10"/>
        <rFont val="Arial"/>
        <family val="2"/>
      </rPr>
      <t xml:space="preserve">     </t>
    </r>
  </si>
  <si>
    <t xml:space="preserve">      ΜΕΛΕΤΗΣ ΩΣ ΠΡΟΣ ΤΟ ΦΠΑ)</t>
  </si>
  <si>
    <t xml:space="preserve"> Γεωργία Κούμαρη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</si>
</sst>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#,##0.00_ ;[Red]\-#,##0.00\ "/>
    <numFmt numFmtId="169" formatCode="#,##0.00\ &quot;€&quot;"/>
  </numFmts>
  <fonts count="33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u val="single"/>
      <sz val="11"/>
      <color indexed="8"/>
      <name val="Arial"/>
      <family val="2"/>
    </font>
    <font>
      <b/>
      <sz val="10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Calibri"/>
      <family val="2"/>
    </font>
    <font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1" applyNumberFormat="0" applyAlignment="0" applyProtection="0"/>
    <xf numFmtId="0" fontId="6" fillId="16" borderId="2" applyNumberFormat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7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1" borderId="1" applyNumberFormat="0" applyAlignment="0" applyProtection="0"/>
  </cellStyleXfs>
  <cellXfs count="86">
    <xf numFmtId="0" fontId="0" fillId="0" borderId="0" xfId="0" applyAlignment="1">
      <alignment/>
    </xf>
    <xf numFmtId="0" fontId="21" fillId="24" borderId="0" xfId="0" applyFont="1" applyFill="1" applyAlignment="1">
      <alignment/>
    </xf>
    <xf numFmtId="0" fontId="21" fillId="24" borderId="0" xfId="0" applyFont="1" applyFill="1" applyAlignment="1">
      <alignment horizontal="center"/>
    </xf>
    <xf numFmtId="4" fontId="21" fillId="24" borderId="0" xfId="0" applyNumberFormat="1" applyFont="1" applyFill="1" applyAlignment="1">
      <alignment horizontal="center"/>
    </xf>
    <xf numFmtId="0" fontId="20" fillId="24" borderId="0" xfId="0" applyFont="1" applyFill="1" applyAlignment="1">
      <alignment horizontal="left"/>
    </xf>
    <xf numFmtId="0" fontId="20" fillId="24" borderId="0" xfId="0" applyFont="1" applyFill="1" applyAlignment="1">
      <alignment horizontal="center"/>
    </xf>
    <xf numFmtId="0" fontId="24" fillId="22" borderId="0" xfId="0" applyFont="1" applyFill="1" applyBorder="1" applyAlignment="1">
      <alignment horizontal="center"/>
    </xf>
    <xf numFmtId="4" fontId="24" fillId="22" borderId="0" xfId="0" applyNumberFormat="1" applyFont="1" applyFill="1" applyBorder="1" applyAlignment="1">
      <alignment horizontal="center"/>
    </xf>
    <xf numFmtId="0" fontId="21" fillId="22" borderId="0" xfId="0" applyFont="1" applyFill="1" applyBorder="1" applyAlignment="1">
      <alignment horizontal="center"/>
    </xf>
    <xf numFmtId="0" fontId="20" fillId="22" borderId="0" xfId="0" applyFont="1" applyFill="1" applyBorder="1" applyAlignment="1">
      <alignment horizontal="center"/>
    </xf>
    <xf numFmtId="0" fontId="21" fillId="24" borderId="0" xfId="0" applyFont="1" applyFill="1" applyAlignment="1">
      <alignment horizontal="left"/>
    </xf>
    <xf numFmtId="4" fontId="21" fillId="24" borderId="0" xfId="0" applyNumberFormat="1" applyFont="1" applyFill="1" applyAlignment="1">
      <alignment horizontal="left"/>
    </xf>
    <xf numFmtId="2" fontId="21" fillId="24" borderId="0" xfId="0" applyNumberFormat="1" applyFont="1" applyFill="1" applyAlignment="1">
      <alignment horizontal="center" vertical="center" wrapText="1"/>
    </xf>
    <xf numFmtId="2" fontId="20" fillId="24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4" fontId="20" fillId="24" borderId="10" xfId="0" applyNumberFormat="1" applyFont="1" applyFill="1" applyBorder="1" applyAlignment="1">
      <alignment horizontal="center" vertical="center" wrapText="1"/>
    </xf>
    <xf numFmtId="0" fontId="27" fillId="24" borderId="0" xfId="0" applyFont="1" applyFill="1" applyAlignment="1">
      <alignment horizontal="center"/>
    </xf>
    <xf numFmtId="0" fontId="27" fillId="24" borderId="10" xfId="0" applyFont="1" applyFill="1" applyBorder="1" applyAlignment="1">
      <alignment horizontal="center"/>
    </xf>
    <xf numFmtId="0" fontId="27" fillId="24" borderId="10" xfId="0" applyFont="1" applyFill="1" applyBorder="1" applyAlignment="1">
      <alignment horizontal="left"/>
    </xf>
    <xf numFmtId="4" fontId="27" fillId="24" borderId="10" xfId="0" applyNumberFormat="1" applyFont="1" applyFill="1" applyBorder="1" applyAlignment="1">
      <alignment horizontal="right"/>
    </xf>
    <xf numFmtId="0" fontId="27" fillId="24" borderId="10" xfId="0" applyFont="1" applyFill="1" applyBorder="1" applyAlignment="1">
      <alignment horizontal="left" wrapText="1"/>
    </xf>
    <xf numFmtId="4" fontId="24" fillId="24" borderId="10" xfId="0" applyNumberFormat="1" applyFont="1" applyFill="1" applyBorder="1" applyAlignment="1">
      <alignment horizontal="right"/>
    </xf>
    <xf numFmtId="4" fontId="24" fillId="22" borderId="10" xfId="0" applyNumberFormat="1" applyFont="1" applyFill="1" applyBorder="1" applyAlignment="1">
      <alignment horizontal="right"/>
    </xf>
    <xf numFmtId="0" fontId="27" fillId="24" borderId="0" xfId="0" applyFont="1" applyFill="1" applyBorder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4" fontId="27" fillId="24" borderId="0" xfId="0" applyNumberFormat="1" applyFont="1" applyFill="1" applyAlignment="1">
      <alignment horizontal="center"/>
    </xf>
    <xf numFmtId="0" fontId="27" fillId="24" borderId="0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 vertical="center" wrapText="1"/>
    </xf>
    <xf numFmtId="2" fontId="24" fillId="24" borderId="10" xfId="0" applyNumberFormat="1" applyFont="1" applyFill="1" applyBorder="1" applyAlignment="1">
      <alignment horizontal="center" vertical="center" wrapText="1"/>
    </xf>
    <xf numFmtId="4" fontId="24" fillId="24" borderId="0" xfId="0" applyNumberFormat="1" applyFont="1" applyFill="1" applyBorder="1" applyAlignment="1">
      <alignment horizontal="center"/>
    </xf>
    <xf numFmtId="0" fontId="28" fillId="24" borderId="0" xfId="0" applyFont="1" applyFill="1" applyAlignment="1">
      <alignment horizontal="left"/>
    </xf>
    <xf numFmtId="4" fontId="20" fillId="24" borderId="0" xfId="0" applyNumberFormat="1" applyFont="1" applyFill="1" applyAlignment="1">
      <alignment horizontal="center"/>
    </xf>
    <xf numFmtId="0" fontId="24" fillId="24" borderId="0" xfId="0" applyFont="1" applyFill="1" applyBorder="1" applyAlignment="1">
      <alignment horizontal="right" vertical="center"/>
    </xf>
    <xf numFmtId="0" fontId="21" fillId="24" borderId="0" xfId="0" applyFont="1" applyFill="1" applyBorder="1" applyAlignment="1">
      <alignment/>
    </xf>
    <xf numFmtId="4" fontId="24" fillId="0" borderId="0" xfId="0" applyNumberFormat="1" applyFont="1" applyFill="1" applyBorder="1" applyAlignment="1">
      <alignment horizontal="right"/>
    </xf>
    <xf numFmtId="0" fontId="20" fillId="24" borderId="0" xfId="0" applyFont="1" applyFill="1" applyBorder="1" applyAlignment="1">
      <alignment horizontal="left"/>
    </xf>
    <xf numFmtId="0" fontId="21" fillId="24" borderId="0" xfId="0" applyFont="1" applyFill="1" applyBorder="1" applyAlignment="1">
      <alignment horizontal="left"/>
    </xf>
    <xf numFmtId="0" fontId="21" fillId="24" borderId="0" xfId="0" applyFont="1" applyFill="1" applyBorder="1" applyAlignment="1">
      <alignment/>
    </xf>
    <xf numFmtId="0" fontId="27" fillId="24" borderId="10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horizontal="center" wrapText="1"/>
    </xf>
    <xf numFmtId="0" fontId="25" fillId="24" borderId="0" xfId="0" applyFont="1" applyFill="1" applyBorder="1" applyAlignment="1">
      <alignment horizontal="left"/>
    </xf>
    <xf numFmtId="0" fontId="27" fillId="24" borderId="10" xfId="0" applyFont="1" applyFill="1" applyBorder="1" applyAlignment="1">
      <alignment horizontal="right"/>
    </xf>
    <xf numFmtId="0" fontId="20" fillId="24" borderId="0" xfId="0" applyFont="1" applyFill="1" applyBorder="1" applyAlignment="1">
      <alignment horizontal="right" vertical="center"/>
    </xf>
    <xf numFmtId="0" fontId="24" fillId="24" borderId="0" xfId="0" applyFont="1" applyFill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27" fillId="24" borderId="11" xfId="0" applyFont="1" applyFill="1" applyBorder="1" applyAlignment="1">
      <alignment horizontal="center"/>
    </xf>
    <xf numFmtId="0" fontId="27" fillId="24" borderId="11" xfId="0" applyFont="1" applyFill="1" applyBorder="1" applyAlignment="1">
      <alignment horizontal="left" wrapText="1"/>
    </xf>
    <xf numFmtId="4" fontId="27" fillId="24" borderId="11" xfId="0" applyNumberFormat="1" applyFont="1" applyFill="1" applyBorder="1" applyAlignment="1">
      <alignment horizontal="right"/>
    </xf>
    <xf numFmtId="4" fontId="21" fillId="24" borderId="10" xfId="0" applyNumberFormat="1" applyFont="1" applyFill="1" applyBorder="1" applyAlignment="1">
      <alignment horizontal="right"/>
    </xf>
    <xf numFmtId="0" fontId="30" fillId="24" borderId="10" xfId="0" applyFont="1" applyFill="1" applyBorder="1" applyAlignment="1">
      <alignment horizontal="center"/>
    </xf>
    <xf numFmtId="0" fontId="30" fillId="24" borderId="0" xfId="0" applyFont="1" applyFill="1" applyAlignment="1">
      <alignment horizontal="center"/>
    </xf>
    <xf numFmtId="4" fontId="20" fillId="24" borderId="10" xfId="0" applyNumberFormat="1" applyFont="1" applyFill="1" applyBorder="1" applyAlignment="1">
      <alignment horizontal="right"/>
    </xf>
    <xf numFmtId="4" fontId="20" fillId="24" borderId="0" xfId="0" applyNumberFormat="1" applyFont="1" applyFill="1" applyBorder="1" applyAlignment="1">
      <alignment horizontal="center"/>
    </xf>
    <xf numFmtId="0" fontId="24" fillId="22" borderId="0" xfId="0" applyFont="1" applyFill="1" applyBorder="1" applyAlignment="1">
      <alignment/>
    </xf>
    <xf numFmtId="0" fontId="21" fillId="24" borderId="0" xfId="0" applyFont="1" applyFill="1" applyBorder="1" applyAlignment="1">
      <alignment horizontal="center"/>
    </xf>
    <xf numFmtId="0" fontId="24" fillId="22" borderId="0" xfId="0" applyFont="1" applyFill="1" applyBorder="1" applyAlignment="1">
      <alignment/>
    </xf>
    <xf numFmtId="0" fontId="24" fillId="22" borderId="0" xfId="0" applyFont="1" applyFill="1" applyBorder="1" applyAlignment="1">
      <alignment horizontal="left"/>
    </xf>
    <xf numFmtId="4" fontId="20" fillId="0" borderId="0" xfId="0" applyNumberFormat="1" applyFont="1" applyFill="1" applyBorder="1" applyAlignment="1">
      <alignment horizontal="center" wrapText="1"/>
    </xf>
    <xf numFmtId="4" fontId="24" fillId="25" borderId="0" xfId="0" applyNumberFormat="1" applyFont="1" applyFill="1" applyBorder="1" applyAlignment="1">
      <alignment horizontal="right"/>
    </xf>
    <xf numFmtId="4" fontId="27" fillId="25" borderId="0" xfId="0" applyNumberFormat="1" applyFont="1" applyFill="1" applyAlignment="1">
      <alignment horizontal="center"/>
    </xf>
    <xf numFmtId="4" fontId="21" fillId="24" borderId="10" xfId="0" applyNumberFormat="1" applyFont="1" applyFill="1" applyBorder="1" applyAlignment="1">
      <alignment horizontal="center"/>
    </xf>
    <xf numFmtId="4" fontId="30" fillId="24" borderId="10" xfId="0" applyNumberFormat="1" applyFont="1" applyFill="1" applyBorder="1" applyAlignment="1">
      <alignment horizontal="right"/>
    </xf>
    <xf numFmtId="0" fontId="22" fillId="25" borderId="0" xfId="0" applyFont="1" applyFill="1" applyBorder="1" applyAlignment="1">
      <alignment horizontal="center" wrapText="1"/>
    </xf>
    <xf numFmtId="0" fontId="21" fillId="22" borderId="0" xfId="0" applyFont="1" applyFill="1" applyAlignment="1">
      <alignment horizontal="center"/>
    </xf>
    <xf numFmtId="0" fontId="32" fillId="22" borderId="0" xfId="0" applyFont="1" applyFill="1" applyAlignment="1">
      <alignment horizontal="left"/>
    </xf>
    <xf numFmtId="4" fontId="21" fillId="22" borderId="0" xfId="0" applyNumberFormat="1" applyFont="1" applyFill="1" applyAlignment="1">
      <alignment horizontal="center"/>
    </xf>
    <xf numFmtId="0" fontId="20" fillId="22" borderId="0" xfId="0" applyNumberFormat="1" applyFont="1" applyFill="1" applyBorder="1" applyAlignment="1">
      <alignment horizontal="center" vertical="center" wrapText="1"/>
    </xf>
    <xf numFmtId="0" fontId="21" fillId="22" borderId="0" xfId="0" applyNumberFormat="1" applyFont="1" applyFill="1" applyBorder="1" applyAlignment="1">
      <alignment horizontal="center" vertical="center" wrapText="1"/>
    </xf>
    <xf numFmtId="0" fontId="22" fillId="22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4" fillId="24" borderId="12" xfId="0" applyFont="1" applyFill="1" applyBorder="1" applyAlignment="1">
      <alignment horizontal="right" vertical="center"/>
    </xf>
    <xf numFmtId="0" fontId="21" fillId="24" borderId="13" xfId="0" applyFont="1" applyFill="1" applyBorder="1" applyAlignment="1">
      <alignment/>
    </xf>
    <xf numFmtId="0" fontId="21" fillId="24" borderId="14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4" fontId="20" fillId="22" borderId="10" xfId="0" applyNumberFormat="1" applyFont="1" applyFill="1" applyBorder="1" applyAlignment="1">
      <alignment horizontal="center" wrapText="1"/>
    </xf>
    <xf numFmtId="0" fontId="22" fillId="22" borderId="1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23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/>
    </xf>
    <xf numFmtId="0" fontId="26" fillId="0" borderId="0" xfId="0" applyFont="1" applyFill="1" applyBorder="1" applyAlignment="1">
      <alignment horizontal="left"/>
    </xf>
    <xf numFmtId="0" fontId="22" fillId="0" borderId="0" xfId="0" applyFont="1" applyAlignment="1">
      <alignment/>
    </xf>
    <xf numFmtId="4" fontId="24" fillId="22" borderId="12" xfId="0" applyNumberFormat="1" applyFont="1" applyFill="1" applyBorder="1" applyAlignment="1">
      <alignment horizontal="center"/>
    </xf>
    <xf numFmtId="0" fontId="27" fillId="24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Followed Hyperlink" xfId="33"/>
    <cellStyle name="Hyperlink" xfId="34"/>
    <cellStyle name="Comma" xfId="35"/>
    <cellStyle name="Comma [0]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19050</xdr:rowOff>
    </xdr:from>
    <xdr:to>
      <xdr:col>2</xdr:col>
      <xdr:colOff>57150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0975"/>
          <a:ext cx="3524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68"/>
  <sheetViews>
    <sheetView tabSelected="1" workbookViewId="0" topLeftCell="A118">
      <selection activeCell="D51" sqref="D51"/>
    </sheetView>
  </sheetViews>
  <sheetFormatPr defaultColWidth="9.00390625" defaultRowHeight="15"/>
  <cols>
    <col min="1" max="1" width="2.421875" style="2" customWidth="1"/>
    <col min="2" max="2" width="4.57421875" style="2" customWidth="1"/>
    <col min="3" max="3" width="34.421875" style="2" customWidth="1"/>
    <col min="4" max="4" width="14.28125" style="2" customWidth="1"/>
    <col min="5" max="5" width="16.8515625" style="2" customWidth="1"/>
    <col min="6" max="6" width="13.140625" style="2" customWidth="1"/>
    <col min="7" max="7" width="12.7109375" style="3" customWidth="1"/>
    <col min="8" max="8" width="16.57421875" style="2" customWidth="1"/>
    <col min="9" max="9" width="9.00390625" style="2" customWidth="1"/>
    <col min="10" max="11" width="9.140625" style="2" bestFit="1" customWidth="1"/>
    <col min="12" max="12" width="9.00390625" style="2" customWidth="1"/>
    <col min="13" max="13" width="9.140625" style="2" bestFit="1" customWidth="1"/>
    <col min="14" max="16384" width="9.00390625" style="2" customWidth="1"/>
  </cols>
  <sheetData>
    <row r="2" ht="12.75">
      <c r="A2" s="1"/>
    </row>
    <row r="3" spans="5:9" ht="12.75">
      <c r="E3" s="53" t="s">
        <v>102</v>
      </c>
      <c r="F3" s="6"/>
      <c r="G3" s="7"/>
      <c r="H3" s="8"/>
      <c r="I3" s="54"/>
    </row>
    <row r="4" spans="1:9" ht="12.75">
      <c r="A4" s="4" t="s">
        <v>103</v>
      </c>
      <c r="B4" s="5"/>
      <c r="C4" s="5"/>
      <c r="D4" s="5"/>
      <c r="E4" s="6"/>
      <c r="F4" s="6"/>
      <c r="G4" s="7"/>
      <c r="H4" s="8"/>
      <c r="I4" s="54"/>
    </row>
    <row r="5" spans="1:9" ht="12.75">
      <c r="A5" s="4" t="s">
        <v>104</v>
      </c>
      <c r="B5" s="5"/>
      <c r="C5" s="5"/>
      <c r="D5" s="5"/>
      <c r="E5" s="55" t="s">
        <v>110</v>
      </c>
      <c r="F5" s="6"/>
      <c r="G5" s="7"/>
      <c r="H5" s="9"/>
      <c r="I5" s="54"/>
    </row>
    <row r="6" spans="1:9" ht="12.75">
      <c r="A6" s="4" t="s">
        <v>105</v>
      </c>
      <c r="B6" s="5"/>
      <c r="C6" s="5"/>
      <c r="D6" s="5"/>
      <c r="E6" s="56" t="s">
        <v>112</v>
      </c>
      <c r="F6" s="6"/>
      <c r="G6" s="7"/>
      <c r="H6" s="9"/>
      <c r="I6" s="54"/>
    </row>
    <row r="7" spans="1:9" ht="12.75">
      <c r="A7" s="1" t="s">
        <v>106</v>
      </c>
      <c r="E7" s="53" t="s">
        <v>129</v>
      </c>
      <c r="F7" s="6"/>
      <c r="G7" s="7"/>
      <c r="H7" s="8"/>
      <c r="I7" s="54"/>
    </row>
    <row r="8" spans="1:9" ht="12.75">
      <c r="A8" s="1" t="s">
        <v>107</v>
      </c>
      <c r="E8" s="63"/>
      <c r="F8" s="64" t="s">
        <v>130</v>
      </c>
      <c r="G8" s="7"/>
      <c r="H8" s="8"/>
      <c r="I8" s="54"/>
    </row>
    <row r="9" spans="1:8" ht="12.75">
      <c r="A9" s="10" t="s">
        <v>108</v>
      </c>
      <c r="C9" s="10"/>
      <c r="E9" s="53" t="s">
        <v>126</v>
      </c>
      <c r="F9" s="63"/>
      <c r="G9" s="65"/>
      <c r="H9" s="63"/>
    </row>
    <row r="10" spans="1:3" ht="12.75">
      <c r="A10" s="10"/>
      <c r="C10" s="10"/>
    </row>
    <row r="11" spans="1:3" ht="12.75">
      <c r="A11" s="10"/>
      <c r="C11" s="10"/>
    </row>
    <row r="12" spans="1:3" ht="12.75">
      <c r="A12" s="10"/>
      <c r="C12" s="10"/>
    </row>
    <row r="13" spans="1:3" ht="12.75">
      <c r="A13" s="10"/>
      <c r="C13" s="10"/>
    </row>
    <row r="14" spans="1:7" ht="14.25">
      <c r="A14" s="79" t="s">
        <v>109</v>
      </c>
      <c r="B14" s="80"/>
      <c r="C14" s="80"/>
      <c r="D14" s="80"/>
      <c r="E14" s="80"/>
      <c r="F14" s="80"/>
      <c r="G14" s="80"/>
    </row>
    <row r="16" spans="1:7" s="10" customFormat="1" ht="20.25" customHeight="1">
      <c r="A16" s="73" t="s">
        <v>33</v>
      </c>
      <c r="B16" s="81"/>
      <c r="C16" s="81"/>
      <c r="D16" s="81"/>
      <c r="E16" s="81"/>
      <c r="F16" s="81"/>
      <c r="G16" s="81"/>
    </row>
    <row r="17" spans="1:7" s="10" customFormat="1" ht="9" customHeight="1">
      <c r="A17" s="4"/>
      <c r="G17" s="11"/>
    </row>
    <row r="18" spans="2:7" s="12" customFormat="1" ht="58.5" customHeight="1">
      <c r="B18" s="13" t="s">
        <v>4</v>
      </c>
      <c r="C18" s="14" t="s">
        <v>22</v>
      </c>
      <c r="D18" s="13" t="s">
        <v>20</v>
      </c>
      <c r="E18" s="13" t="s">
        <v>21</v>
      </c>
      <c r="F18" s="14" t="s">
        <v>96</v>
      </c>
      <c r="G18" s="15" t="s">
        <v>94</v>
      </c>
    </row>
    <row r="19" spans="2:7" s="16" customFormat="1" ht="12.75">
      <c r="B19" s="17">
        <v>1</v>
      </c>
      <c r="C19" s="18" t="s">
        <v>5</v>
      </c>
      <c r="D19" s="17" t="s">
        <v>30</v>
      </c>
      <c r="E19" s="17">
        <v>260</v>
      </c>
      <c r="F19" s="19">
        <v>0.9</v>
      </c>
      <c r="G19" s="19">
        <f aca="true" t="shared" si="0" ref="G19:G43">E19*F19</f>
        <v>234</v>
      </c>
    </row>
    <row r="20" spans="2:7" s="16" customFormat="1" ht="12.75">
      <c r="B20" s="17">
        <f aca="true" t="shared" si="1" ref="B20:B43">1+B19</f>
        <v>2</v>
      </c>
      <c r="C20" s="18" t="s">
        <v>34</v>
      </c>
      <c r="D20" s="17" t="s">
        <v>30</v>
      </c>
      <c r="E20" s="17">
        <v>60</v>
      </c>
      <c r="F20" s="19">
        <v>0.65</v>
      </c>
      <c r="G20" s="19">
        <f t="shared" si="0"/>
        <v>39</v>
      </c>
    </row>
    <row r="21" spans="2:7" s="16" customFormat="1" ht="12.75">
      <c r="B21" s="17">
        <f t="shared" si="1"/>
        <v>3</v>
      </c>
      <c r="C21" s="18" t="s">
        <v>6</v>
      </c>
      <c r="D21" s="17" t="s">
        <v>7</v>
      </c>
      <c r="E21" s="17">
        <v>33</v>
      </c>
      <c r="F21" s="19">
        <v>0.35</v>
      </c>
      <c r="G21" s="19">
        <f t="shared" si="0"/>
        <v>11.549999999999999</v>
      </c>
    </row>
    <row r="22" spans="2:7" s="16" customFormat="1" ht="12.75">
      <c r="B22" s="17">
        <f t="shared" si="1"/>
        <v>4</v>
      </c>
      <c r="C22" s="18" t="s">
        <v>8</v>
      </c>
      <c r="D22" s="17" t="s">
        <v>30</v>
      </c>
      <c r="E22" s="17">
        <v>65</v>
      </c>
      <c r="F22" s="19">
        <v>0.8</v>
      </c>
      <c r="G22" s="19">
        <f t="shared" si="0"/>
        <v>52</v>
      </c>
    </row>
    <row r="23" spans="2:7" s="16" customFormat="1" ht="12.75">
      <c r="B23" s="17">
        <f t="shared" si="1"/>
        <v>5</v>
      </c>
      <c r="C23" s="18" t="s">
        <v>24</v>
      </c>
      <c r="D23" s="17" t="s">
        <v>30</v>
      </c>
      <c r="E23" s="17">
        <v>25</v>
      </c>
      <c r="F23" s="19">
        <v>1.3</v>
      </c>
      <c r="G23" s="19">
        <f t="shared" si="0"/>
        <v>32.5</v>
      </c>
    </row>
    <row r="24" spans="2:7" s="16" customFormat="1" ht="12.75">
      <c r="B24" s="17">
        <f t="shared" si="1"/>
        <v>6</v>
      </c>
      <c r="C24" s="18" t="s">
        <v>35</v>
      </c>
      <c r="D24" s="17" t="s">
        <v>66</v>
      </c>
      <c r="E24" s="17">
        <v>10</v>
      </c>
      <c r="F24" s="19">
        <v>1.08</v>
      </c>
      <c r="G24" s="19">
        <f t="shared" si="0"/>
        <v>10.8</v>
      </c>
    </row>
    <row r="25" spans="2:7" s="16" customFormat="1" ht="12.75">
      <c r="B25" s="17">
        <f t="shared" si="1"/>
        <v>7</v>
      </c>
      <c r="C25" s="18" t="s">
        <v>36</v>
      </c>
      <c r="D25" s="17" t="s">
        <v>66</v>
      </c>
      <c r="E25" s="17">
        <v>20</v>
      </c>
      <c r="F25" s="19">
        <v>1.05</v>
      </c>
      <c r="G25" s="19">
        <f t="shared" si="0"/>
        <v>21</v>
      </c>
    </row>
    <row r="26" spans="2:7" s="16" customFormat="1" ht="12.75">
      <c r="B26" s="17">
        <f t="shared" si="1"/>
        <v>8</v>
      </c>
      <c r="C26" s="18" t="s">
        <v>9</v>
      </c>
      <c r="D26" s="17" t="s">
        <v>7</v>
      </c>
      <c r="E26" s="17">
        <v>50</v>
      </c>
      <c r="F26" s="19">
        <v>0.5</v>
      </c>
      <c r="G26" s="19">
        <f t="shared" si="0"/>
        <v>25</v>
      </c>
    </row>
    <row r="27" spans="2:7" s="16" customFormat="1" ht="12.75">
      <c r="B27" s="17">
        <f t="shared" si="1"/>
        <v>9</v>
      </c>
      <c r="C27" s="18" t="s">
        <v>10</v>
      </c>
      <c r="D27" s="17" t="s">
        <v>30</v>
      </c>
      <c r="E27" s="17">
        <v>100</v>
      </c>
      <c r="F27" s="19">
        <v>1.2</v>
      </c>
      <c r="G27" s="19">
        <f t="shared" si="0"/>
        <v>120</v>
      </c>
    </row>
    <row r="28" spans="2:7" s="16" customFormat="1" ht="12.75">
      <c r="B28" s="17">
        <f t="shared" si="1"/>
        <v>10</v>
      </c>
      <c r="C28" s="18" t="s">
        <v>11</v>
      </c>
      <c r="D28" s="17" t="s">
        <v>30</v>
      </c>
      <c r="E28" s="17">
        <v>60</v>
      </c>
      <c r="F28" s="19">
        <v>1.3</v>
      </c>
      <c r="G28" s="19">
        <f t="shared" si="0"/>
        <v>78</v>
      </c>
    </row>
    <row r="29" spans="2:7" s="16" customFormat="1" ht="12.75">
      <c r="B29" s="17">
        <f t="shared" si="1"/>
        <v>11</v>
      </c>
      <c r="C29" s="18" t="s">
        <v>12</v>
      </c>
      <c r="D29" s="17" t="s">
        <v>30</v>
      </c>
      <c r="E29" s="17">
        <v>60</v>
      </c>
      <c r="F29" s="19">
        <v>2</v>
      </c>
      <c r="G29" s="19">
        <f t="shared" si="0"/>
        <v>120</v>
      </c>
    </row>
    <row r="30" spans="2:7" s="16" customFormat="1" ht="12.75">
      <c r="B30" s="17">
        <f t="shared" si="1"/>
        <v>12</v>
      </c>
      <c r="C30" s="18" t="s">
        <v>71</v>
      </c>
      <c r="D30" s="17" t="s">
        <v>30</v>
      </c>
      <c r="E30" s="17">
        <v>150</v>
      </c>
      <c r="F30" s="19">
        <v>1</v>
      </c>
      <c r="G30" s="19">
        <f t="shared" si="0"/>
        <v>150</v>
      </c>
    </row>
    <row r="31" spans="2:7" s="16" customFormat="1" ht="12.75">
      <c r="B31" s="17">
        <f t="shared" si="1"/>
        <v>13</v>
      </c>
      <c r="C31" s="18" t="s">
        <v>72</v>
      </c>
      <c r="D31" s="17" t="s">
        <v>30</v>
      </c>
      <c r="E31" s="17">
        <v>20</v>
      </c>
      <c r="F31" s="19">
        <v>1.5</v>
      </c>
      <c r="G31" s="19">
        <f t="shared" si="0"/>
        <v>30</v>
      </c>
    </row>
    <row r="32" spans="2:7" s="16" customFormat="1" ht="12.75">
      <c r="B32" s="17">
        <f t="shared" si="1"/>
        <v>14</v>
      </c>
      <c r="C32" s="18" t="s">
        <v>73</v>
      </c>
      <c r="D32" s="17" t="s">
        <v>74</v>
      </c>
      <c r="E32" s="17">
        <v>20</v>
      </c>
      <c r="F32" s="19">
        <v>1.7</v>
      </c>
      <c r="G32" s="19">
        <f t="shared" si="0"/>
        <v>34</v>
      </c>
    </row>
    <row r="33" spans="2:7" s="16" customFormat="1" ht="12.75">
      <c r="B33" s="17">
        <f t="shared" si="1"/>
        <v>15</v>
      </c>
      <c r="C33" s="18" t="s">
        <v>16</v>
      </c>
      <c r="D33" s="17" t="s">
        <v>7</v>
      </c>
      <c r="E33" s="17">
        <v>90</v>
      </c>
      <c r="F33" s="19">
        <v>0.5</v>
      </c>
      <c r="G33" s="19">
        <f t="shared" si="0"/>
        <v>45</v>
      </c>
    </row>
    <row r="34" spans="2:7" s="16" customFormat="1" ht="12.75">
      <c r="B34" s="17">
        <f t="shared" si="1"/>
        <v>16</v>
      </c>
      <c r="C34" s="18" t="s">
        <v>17</v>
      </c>
      <c r="D34" s="17" t="s">
        <v>30</v>
      </c>
      <c r="E34" s="17">
        <v>30</v>
      </c>
      <c r="F34" s="19">
        <v>2</v>
      </c>
      <c r="G34" s="19">
        <f t="shared" si="0"/>
        <v>60</v>
      </c>
    </row>
    <row r="35" spans="2:7" s="16" customFormat="1" ht="12.75">
      <c r="B35" s="17">
        <f t="shared" si="1"/>
        <v>17</v>
      </c>
      <c r="C35" s="18" t="s">
        <v>70</v>
      </c>
      <c r="D35" s="17" t="s">
        <v>30</v>
      </c>
      <c r="E35" s="17">
        <v>13</v>
      </c>
      <c r="F35" s="19">
        <v>2</v>
      </c>
      <c r="G35" s="19">
        <f t="shared" si="0"/>
        <v>26</v>
      </c>
    </row>
    <row r="36" spans="2:7" s="16" customFormat="1" ht="14.25" customHeight="1">
      <c r="B36" s="17">
        <f t="shared" si="1"/>
        <v>18</v>
      </c>
      <c r="C36" s="20" t="s">
        <v>18</v>
      </c>
      <c r="D36" s="17" t="s">
        <v>30</v>
      </c>
      <c r="E36" s="17">
        <v>25</v>
      </c>
      <c r="F36" s="19">
        <v>2</v>
      </c>
      <c r="G36" s="19">
        <f t="shared" si="0"/>
        <v>50</v>
      </c>
    </row>
    <row r="37" spans="2:7" s="16" customFormat="1" ht="12.75">
      <c r="B37" s="17">
        <f t="shared" si="1"/>
        <v>19</v>
      </c>
      <c r="C37" s="18" t="s">
        <v>19</v>
      </c>
      <c r="D37" s="17" t="s">
        <v>30</v>
      </c>
      <c r="E37" s="17">
        <v>45</v>
      </c>
      <c r="F37" s="19">
        <v>1.1</v>
      </c>
      <c r="G37" s="19">
        <f t="shared" si="0"/>
        <v>49.50000000000001</v>
      </c>
    </row>
    <row r="38" spans="2:7" s="16" customFormat="1" ht="12.75">
      <c r="B38" s="17">
        <f t="shared" si="1"/>
        <v>20</v>
      </c>
      <c r="C38" s="18" t="s">
        <v>37</v>
      </c>
      <c r="D38" s="17" t="s">
        <v>30</v>
      </c>
      <c r="E38" s="17">
        <v>40</v>
      </c>
      <c r="F38" s="19">
        <v>2</v>
      </c>
      <c r="G38" s="19">
        <f t="shared" si="0"/>
        <v>80</v>
      </c>
    </row>
    <row r="39" spans="2:7" s="16" customFormat="1" ht="12.75">
      <c r="B39" s="17">
        <f t="shared" si="1"/>
        <v>21</v>
      </c>
      <c r="C39" s="18" t="s">
        <v>14</v>
      </c>
      <c r="D39" s="17" t="s">
        <v>30</v>
      </c>
      <c r="E39" s="17">
        <v>40</v>
      </c>
      <c r="F39" s="19">
        <v>0.5</v>
      </c>
      <c r="G39" s="19">
        <f t="shared" si="0"/>
        <v>20</v>
      </c>
    </row>
    <row r="40" spans="2:7" s="16" customFormat="1" ht="12.75">
      <c r="B40" s="17">
        <f t="shared" si="1"/>
        <v>22</v>
      </c>
      <c r="C40" s="18" t="s">
        <v>15</v>
      </c>
      <c r="D40" s="17" t="s">
        <v>30</v>
      </c>
      <c r="E40" s="17">
        <v>40</v>
      </c>
      <c r="F40" s="19">
        <v>1.5</v>
      </c>
      <c r="G40" s="19">
        <f t="shared" si="0"/>
        <v>60</v>
      </c>
    </row>
    <row r="41" spans="2:7" s="16" customFormat="1" ht="12.75">
      <c r="B41" s="17">
        <f t="shared" si="1"/>
        <v>23</v>
      </c>
      <c r="C41" s="18" t="s">
        <v>13</v>
      </c>
      <c r="D41" s="17" t="s">
        <v>30</v>
      </c>
      <c r="E41" s="17">
        <v>40</v>
      </c>
      <c r="F41" s="19">
        <v>2</v>
      </c>
      <c r="G41" s="19">
        <f t="shared" si="0"/>
        <v>80</v>
      </c>
    </row>
    <row r="42" spans="2:7" s="16" customFormat="1" ht="12.75">
      <c r="B42" s="17">
        <f t="shared" si="1"/>
        <v>24</v>
      </c>
      <c r="C42" s="18" t="s">
        <v>85</v>
      </c>
      <c r="D42" s="17" t="s">
        <v>30</v>
      </c>
      <c r="E42" s="17">
        <v>50</v>
      </c>
      <c r="F42" s="19">
        <v>2</v>
      </c>
      <c r="G42" s="19">
        <f t="shared" si="0"/>
        <v>100</v>
      </c>
    </row>
    <row r="43" spans="2:7" s="16" customFormat="1" ht="12.75">
      <c r="B43" s="17">
        <f t="shared" si="1"/>
        <v>25</v>
      </c>
      <c r="C43" s="18" t="s">
        <v>86</v>
      </c>
      <c r="D43" s="17" t="s">
        <v>30</v>
      </c>
      <c r="E43" s="17">
        <v>15</v>
      </c>
      <c r="F43" s="19">
        <v>2.5</v>
      </c>
      <c r="G43" s="19">
        <f t="shared" si="0"/>
        <v>37.5</v>
      </c>
    </row>
    <row r="44" spans="2:7" s="16" customFormat="1" ht="12.75">
      <c r="B44" s="70" t="s">
        <v>55</v>
      </c>
      <c r="C44" s="71"/>
      <c r="D44" s="71"/>
      <c r="E44" s="71"/>
      <c r="F44" s="72"/>
      <c r="G44" s="21">
        <f>SUM(G19:G43)</f>
        <v>1565.85</v>
      </c>
    </row>
    <row r="45" spans="2:7" s="16" customFormat="1" ht="12.75">
      <c r="B45" s="70" t="s">
        <v>56</v>
      </c>
      <c r="C45" s="71"/>
      <c r="D45" s="71"/>
      <c r="E45" s="71"/>
      <c r="F45" s="72"/>
      <c r="G45" s="21">
        <f>G44*13%</f>
        <v>203.5605</v>
      </c>
    </row>
    <row r="46" spans="2:7" s="16" customFormat="1" ht="12.75">
      <c r="B46" s="70" t="s">
        <v>57</v>
      </c>
      <c r="C46" s="71"/>
      <c r="D46" s="71"/>
      <c r="E46" s="71"/>
      <c r="F46" s="72"/>
      <c r="G46" s="22">
        <f>G44+G45</f>
        <v>1769.4105</v>
      </c>
    </row>
    <row r="47" spans="2:7" s="16" customFormat="1" ht="12.75">
      <c r="B47" s="32"/>
      <c r="C47" s="33"/>
      <c r="D47" s="33"/>
      <c r="E47" s="33"/>
      <c r="F47" s="33"/>
      <c r="G47" s="58"/>
    </row>
    <row r="48" spans="2:7" s="16" customFormat="1" ht="12.75">
      <c r="B48" s="23"/>
      <c r="C48" s="24"/>
      <c r="D48" s="24"/>
      <c r="E48" s="24"/>
      <c r="F48" s="24"/>
      <c r="G48" s="59"/>
    </row>
    <row r="49" spans="1:7" s="10" customFormat="1" ht="20.25" customHeight="1">
      <c r="A49" s="73" t="s">
        <v>38</v>
      </c>
      <c r="B49" s="74"/>
      <c r="C49" s="74"/>
      <c r="D49" s="74"/>
      <c r="E49" s="74"/>
      <c r="F49" s="74"/>
      <c r="G49" s="74"/>
    </row>
    <row r="50" spans="2:7" s="16" customFormat="1" ht="12.75">
      <c r="B50" s="26"/>
      <c r="C50" s="26"/>
      <c r="D50" s="26"/>
      <c r="E50" s="26"/>
      <c r="G50" s="25"/>
    </row>
    <row r="51" spans="2:7" s="16" customFormat="1" ht="51">
      <c r="B51" s="27" t="s">
        <v>4</v>
      </c>
      <c r="C51" s="27" t="s">
        <v>22</v>
      </c>
      <c r="D51" s="28" t="s">
        <v>20</v>
      </c>
      <c r="E51" s="28" t="s">
        <v>21</v>
      </c>
      <c r="F51" s="14" t="s">
        <v>96</v>
      </c>
      <c r="G51" s="15" t="s">
        <v>94</v>
      </c>
    </row>
    <row r="52" spans="2:7" s="16" customFormat="1" ht="12.75">
      <c r="B52" s="17">
        <v>1</v>
      </c>
      <c r="C52" s="18" t="s">
        <v>111</v>
      </c>
      <c r="D52" s="17" t="s">
        <v>30</v>
      </c>
      <c r="E52" s="17">
        <v>100</v>
      </c>
      <c r="F52" s="19">
        <v>8</v>
      </c>
      <c r="G52" s="19">
        <f>E52*F52</f>
        <v>800</v>
      </c>
    </row>
    <row r="53" spans="2:7" s="16" customFormat="1" ht="12.75">
      <c r="B53" s="70" t="s">
        <v>55</v>
      </c>
      <c r="C53" s="71"/>
      <c r="D53" s="71"/>
      <c r="E53" s="71"/>
      <c r="F53" s="72"/>
      <c r="G53" s="21">
        <f>SUM(G52:G52)</f>
        <v>800</v>
      </c>
    </row>
    <row r="54" spans="2:7" s="16" customFormat="1" ht="12.75">
      <c r="B54" s="70" t="s">
        <v>56</v>
      </c>
      <c r="C54" s="71"/>
      <c r="D54" s="71"/>
      <c r="E54" s="71"/>
      <c r="F54" s="72"/>
      <c r="G54" s="21">
        <f>G53*13%</f>
        <v>104</v>
      </c>
    </row>
    <row r="55" spans="2:7" s="16" customFormat="1" ht="12.75">
      <c r="B55" s="70" t="s">
        <v>58</v>
      </c>
      <c r="C55" s="71"/>
      <c r="D55" s="71"/>
      <c r="E55" s="71"/>
      <c r="F55" s="72"/>
      <c r="G55" s="22">
        <f>G53+G54</f>
        <v>904</v>
      </c>
    </row>
    <row r="56" spans="2:7" s="16" customFormat="1" ht="12.75">
      <c r="B56" s="32"/>
      <c r="C56" s="33"/>
      <c r="D56" s="33"/>
      <c r="E56" s="33"/>
      <c r="F56" s="33"/>
      <c r="G56" s="58"/>
    </row>
    <row r="57" s="16" customFormat="1" ht="12.75">
      <c r="G57" s="29"/>
    </row>
    <row r="58" spans="1:7" s="16" customFormat="1" ht="12.75">
      <c r="A58" s="73" t="s">
        <v>39</v>
      </c>
      <c r="B58" s="78"/>
      <c r="C58" s="78"/>
      <c r="D58" s="78"/>
      <c r="E58" s="78"/>
      <c r="F58" s="78"/>
      <c r="G58" s="78"/>
    </row>
    <row r="59" s="16" customFormat="1" ht="8.25" customHeight="1">
      <c r="G59" s="29"/>
    </row>
    <row r="60" spans="1:7" s="5" customFormat="1" ht="9.75" customHeight="1">
      <c r="A60" s="30"/>
      <c r="G60" s="31"/>
    </row>
    <row r="61" spans="2:7" s="16" customFormat="1" ht="38.25">
      <c r="B61" s="27" t="s">
        <v>4</v>
      </c>
      <c r="C61" s="27" t="s">
        <v>22</v>
      </c>
      <c r="D61" s="28" t="s">
        <v>20</v>
      </c>
      <c r="E61" s="28" t="s">
        <v>21</v>
      </c>
      <c r="F61" s="14" t="s">
        <v>54</v>
      </c>
      <c r="G61" s="15" t="s">
        <v>94</v>
      </c>
    </row>
    <row r="62" spans="2:7" s="16" customFormat="1" ht="12.75">
      <c r="B62" s="17">
        <v>1</v>
      </c>
      <c r="C62" s="18" t="s">
        <v>26</v>
      </c>
      <c r="D62" s="17" t="s">
        <v>30</v>
      </c>
      <c r="E62" s="17">
        <v>30</v>
      </c>
      <c r="F62" s="19">
        <v>9</v>
      </c>
      <c r="G62" s="19">
        <f>E62*F62</f>
        <v>270</v>
      </c>
    </row>
    <row r="63" spans="2:7" s="16" customFormat="1" ht="12.75">
      <c r="B63" s="17">
        <f>B62+1</f>
        <v>2</v>
      </c>
      <c r="C63" s="18" t="s">
        <v>32</v>
      </c>
      <c r="D63" s="17" t="s">
        <v>30</v>
      </c>
      <c r="E63" s="17">
        <v>88</v>
      </c>
      <c r="F63" s="19">
        <v>9</v>
      </c>
      <c r="G63" s="19">
        <f>E63*F63</f>
        <v>792</v>
      </c>
    </row>
    <row r="64" spans="2:7" s="16" customFormat="1" ht="12.75">
      <c r="B64" s="17">
        <f>B63+1</f>
        <v>3</v>
      </c>
      <c r="C64" s="18" t="s">
        <v>78</v>
      </c>
      <c r="D64" s="17" t="s">
        <v>30</v>
      </c>
      <c r="E64" s="17">
        <v>50</v>
      </c>
      <c r="F64" s="19">
        <v>6</v>
      </c>
      <c r="G64" s="19">
        <f>E64*F64</f>
        <v>300</v>
      </c>
    </row>
    <row r="65" spans="2:7" s="16" customFormat="1" ht="12.75">
      <c r="B65" s="17">
        <f>B64+1</f>
        <v>4</v>
      </c>
      <c r="C65" s="18" t="s">
        <v>79</v>
      </c>
      <c r="D65" s="17" t="s">
        <v>30</v>
      </c>
      <c r="E65" s="17">
        <v>50</v>
      </c>
      <c r="F65" s="19">
        <v>7</v>
      </c>
      <c r="G65" s="19">
        <f>E65*F65</f>
        <v>350</v>
      </c>
    </row>
    <row r="66" spans="2:7" s="16" customFormat="1" ht="12.75">
      <c r="B66" s="70" t="s">
        <v>55</v>
      </c>
      <c r="C66" s="71"/>
      <c r="D66" s="71"/>
      <c r="E66" s="71"/>
      <c r="F66" s="72"/>
      <c r="G66" s="21">
        <f>SUM(G62:G65)</f>
        <v>1712</v>
      </c>
    </row>
    <row r="67" spans="2:7" s="16" customFormat="1" ht="12.75">
      <c r="B67" s="70" t="s">
        <v>56</v>
      </c>
      <c r="C67" s="71"/>
      <c r="D67" s="71"/>
      <c r="E67" s="71"/>
      <c r="F67" s="72"/>
      <c r="G67" s="21">
        <f>G66*13%</f>
        <v>222.56</v>
      </c>
    </row>
    <row r="68" spans="2:7" s="16" customFormat="1" ht="12.75">
      <c r="B68" s="70" t="s">
        <v>59</v>
      </c>
      <c r="C68" s="71"/>
      <c r="D68" s="71"/>
      <c r="E68" s="71"/>
      <c r="F68" s="72"/>
      <c r="G68" s="22">
        <f>G66+G67</f>
        <v>1934.56</v>
      </c>
    </row>
    <row r="69" spans="2:7" s="16" customFormat="1" ht="12.75">
      <c r="B69" s="32"/>
      <c r="C69" s="33"/>
      <c r="D69" s="33"/>
      <c r="E69" s="33"/>
      <c r="F69" s="33"/>
      <c r="G69" s="58"/>
    </row>
    <row r="70" spans="2:7" s="16" customFormat="1" ht="12.75">
      <c r="B70" s="32"/>
      <c r="C70" s="33"/>
      <c r="D70" s="33"/>
      <c r="E70" s="33"/>
      <c r="F70" s="33"/>
      <c r="G70" s="58"/>
    </row>
    <row r="71" spans="2:7" s="16" customFormat="1" ht="12.75">
      <c r="B71" s="32"/>
      <c r="C71" s="33"/>
      <c r="D71" s="33"/>
      <c r="E71" s="33"/>
      <c r="F71" s="33"/>
      <c r="G71" s="34"/>
    </row>
    <row r="72" spans="2:7" s="16" customFormat="1" ht="12.75">
      <c r="B72" s="26"/>
      <c r="C72" s="26"/>
      <c r="D72" s="26"/>
      <c r="E72" s="26"/>
      <c r="F72" s="25"/>
      <c r="G72" s="25"/>
    </row>
    <row r="73" spans="1:7" s="16" customFormat="1" ht="12.75">
      <c r="A73" s="73" t="s">
        <v>40</v>
      </c>
      <c r="B73" s="82"/>
      <c r="C73" s="82"/>
      <c r="D73" s="82"/>
      <c r="E73" s="82"/>
      <c r="F73" s="82"/>
      <c r="G73" s="82"/>
    </row>
    <row r="74" spans="1:7" s="16" customFormat="1" ht="11.25" customHeight="1">
      <c r="A74" s="35"/>
      <c r="B74" s="36"/>
      <c r="C74" s="36"/>
      <c r="D74" s="36"/>
      <c r="E74" s="36"/>
      <c r="F74" s="37"/>
      <c r="G74" s="37"/>
    </row>
    <row r="75" spans="2:7" s="16" customFormat="1" ht="51">
      <c r="B75" s="27" t="s">
        <v>4</v>
      </c>
      <c r="C75" s="27" t="s">
        <v>22</v>
      </c>
      <c r="D75" s="28" t="s">
        <v>20</v>
      </c>
      <c r="E75" s="28" t="s">
        <v>21</v>
      </c>
      <c r="F75" s="14" t="s">
        <v>96</v>
      </c>
      <c r="G75" s="15" t="s">
        <v>94</v>
      </c>
    </row>
    <row r="76" spans="2:7" s="16" customFormat="1" ht="25.5">
      <c r="B76" s="38">
        <v>1</v>
      </c>
      <c r="C76" s="20" t="s">
        <v>67</v>
      </c>
      <c r="D76" s="17" t="s">
        <v>23</v>
      </c>
      <c r="E76" s="17">
        <v>14</v>
      </c>
      <c r="F76" s="19">
        <v>22</v>
      </c>
      <c r="G76" s="19">
        <f>E76*F76</f>
        <v>308</v>
      </c>
    </row>
    <row r="77" spans="2:7" s="16" customFormat="1" ht="12.75">
      <c r="B77" s="70" t="s">
        <v>55</v>
      </c>
      <c r="C77" s="71"/>
      <c r="D77" s="71"/>
      <c r="E77" s="71"/>
      <c r="F77" s="72"/>
      <c r="G77" s="21">
        <f>G76</f>
        <v>308</v>
      </c>
    </row>
    <row r="78" spans="2:7" s="16" customFormat="1" ht="12.75">
      <c r="B78" s="70" t="s">
        <v>56</v>
      </c>
      <c r="C78" s="71"/>
      <c r="D78" s="71"/>
      <c r="E78" s="71"/>
      <c r="F78" s="72"/>
      <c r="G78" s="21">
        <f>G77*13%</f>
        <v>40.04</v>
      </c>
    </row>
    <row r="79" spans="2:7" s="16" customFormat="1" ht="12.75">
      <c r="B79" s="70" t="s">
        <v>62</v>
      </c>
      <c r="C79" s="71"/>
      <c r="D79" s="71"/>
      <c r="E79" s="71"/>
      <c r="F79" s="72"/>
      <c r="G79" s="22">
        <f>G76+G78</f>
        <v>348.04</v>
      </c>
    </row>
    <row r="80" spans="2:7" s="16" customFormat="1" ht="12.75">
      <c r="B80" s="26"/>
      <c r="C80" s="39"/>
      <c r="D80" s="26"/>
      <c r="E80" s="26"/>
      <c r="G80" s="25"/>
    </row>
    <row r="81" spans="1:7" s="16" customFormat="1" ht="18.75" customHeight="1">
      <c r="A81" s="40" t="s">
        <v>41</v>
      </c>
      <c r="B81" s="36"/>
      <c r="C81" s="36"/>
      <c r="D81" s="36"/>
      <c r="E81" s="36"/>
      <c r="F81" s="37"/>
      <c r="G81" s="37"/>
    </row>
    <row r="82" spans="1:7" s="5" customFormat="1" ht="7.5" customHeight="1">
      <c r="A82" s="30"/>
      <c r="G82" s="31"/>
    </row>
    <row r="83" spans="2:7" s="16" customFormat="1" ht="38.25">
      <c r="B83" s="27" t="s">
        <v>4</v>
      </c>
      <c r="C83" s="27" t="s">
        <v>22</v>
      </c>
      <c r="D83" s="28" t="s">
        <v>20</v>
      </c>
      <c r="E83" s="28" t="s">
        <v>21</v>
      </c>
      <c r="F83" s="14" t="s">
        <v>54</v>
      </c>
      <c r="G83" s="15" t="s">
        <v>94</v>
      </c>
    </row>
    <row r="84" spans="2:7" s="16" customFormat="1" ht="28.5" customHeight="1">
      <c r="B84" s="17">
        <v>1</v>
      </c>
      <c r="C84" s="20" t="s">
        <v>82</v>
      </c>
      <c r="D84" s="17" t="s">
        <v>61</v>
      </c>
      <c r="E84" s="17">
        <v>922</v>
      </c>
      <c r="F84" s="41">
        <v>1.33</v>
      </c>
      <c r="G84" s="19">
        <f>E84*F84</f>
        <v>1226.26</v>
      </c>
    </row>
    <row r="85" spans="2:7" s="16" customFormat="1" ht="12.75">
      <c r="B85" s="70" t="s">
        <v>55</v>
      </c>
      <c r="C85" s="71"/>
      <c r="D85" s="71"/>
      <c r="E85" s="71"/>
      <c r="F85" s="72"/>
      <c r="G85" s="21">
        <f>SUM(G84:G84)</f>
        <v>1226.26</v>
      </c>
    </row>
    <row r="86" spans="2:7" s="16" customFormat="1" ht="12.75">
      <c r="B86" s="70" t="s">
        <v>56</v>
      </c>
      <c r="C86" s="71"/>
      <c r="D86" s="71"/>
      <c r="E86" s="71"/>
      <c r="F86" s="72"/>
      <c r="G86" s="21">
        <f>G85*13%</f>
        <v>159.4138</v>
      </c>
    </row>
    <row r="87" spans="2:7" s="16" customFormat="1" ht="12.75">
      <c r="B87" s="70" t="s">
        <v>113</v>
      </c>
      <c r="C87" s="71"/>
      <c r="D87" s="71"/>
      <c r="E87" s="71"/>
      <c r="F87" s="72"/>
      <c r="G87" s="22">
        <f>ROUND(G85+G86,2)</f>
        <v>1385.67</v>
      </c>
    </row>
    <row r="88" s="1" customFormat="1" ht="9.75" customHeight="1"/>
    <row r="89" spans="2:7" s="16" customFormat="1" ht="12.75" customHeight="1">
      <c r="B89" s="32"/>
      <c r="C89" s="42"/>
      <c r="D89" s="42"/>
      <c r="E89" s="42"/>
      <c r="F89" s="42"/>
      <c r="G89" s="29"/>
    </row>
    <row r="90" spans="1:7" s="43" customFormat="1" ht="12.75">
      <c r="A90" s="73" t="s">
        <v>42</v>
      </c>
      <c r="B90" s="77"/>
      <c r="C90" s="77"/>
      <c r="D90" s="77"/>
      <c r="E90" s="77"/>
      <c r="F90" s="77"/>
      <c r="G90" s="77"/>
    </row>
    <row r="91" spans="1:7" s="16" customFormat="1" ht="14.25" customHeight="1">
      <c r="A91" s="35"/>
      <c r="B91" s="36"/>
      <c r="C91" s="36"/>
      <c r="D91" s="36"/>
      <c r="E91" s="36"/>
      <c r="F91" s="37"/>
      <c r="G91" s="37"/>
    </row>
    <row r="92" spans="2:8" s="16" customFormat="1" ht="51">
      <c r="B92" s="27" t="s">
        <v>4</v>
      </c>
      <c r="C92" s="27" t="s">
        <v>22</v>
      </c>
      <c r="D92" s="28" t="s">
        <v>20</v>
      </c>
      <c r="E92" s="28" t="s">
        <v>21</v>
      </c>
      <c r="F92" s="14" t="s">
        <v>96</v>
      </c>
      <c r="G92" s="15" t="s">
        <v>94</v>
      </c>
      <c r="H92" s="15" t="s">
        <v>95</v>
      </c>
    </row>
    <row r="93" spans="2:8" s="16" customFormat="1" ht="12.75">
      <c r="B93" s="17">
        <v>1</v>
      </c>
      <c r="C93" s="20" t="s">
        <v>80</v>
      </c>
      <c r="D93" s="17" t="s">
        <v>30</v>
      </c>
      <c r="E93" s="17">
        <v>33</v>
      </c>
      <c r="F93" s="19">
        <v>10</v>
      </c>
      <c r="G93" s="19">
        <f>E93*F93</f>
        <v>330</v>
      </c>
      <c r="H93" s="19"/>
    </row>
    <row r="94" spans="2:8" s="16" customFormat="1" ht="12.75">
      <c r="B94" s="17">
        <v>2</v>
      </c>
      <c r="C94" s="20" t="s">
        <v>87</v>
      </c>
      <c r="D94" s="17" t="s">
        <v>74</v>
      </c>
      <c r="E94" s="17">
        <v>33</v>
      </c>
      <c r="F94" s="19">
        <v>9</v>
      </c>
      <c r="G94" s="19">
        <f>E94*F94</f>
        <v>297</v>
      </c>
      <c r="H94" s="19"/>
    </row>
    <row r="95" spans="2:8" s="16" customFormat="1" ht="12.75">
      <c r="B95" s="17">
        <v>3</v>
      </c>
      <c r="C95" s="20" t="s">
        <v>88</v>
      </c>
      <c r="D95" s="17" t="s">
        <v>75</v>
      </c>
      <c r="E95" s="17">
        <v>900</v>
      </c>
      <c r="F95" s="19">
        <v>1.05</v>
      </c>
      <c r="G95" s="19">
        <f>E95*F95</f>
        <v>945</v>
      </c>
      <c r="H95" s="19"/>
    </row>
    <row r="96" spans="2:8" s="16" customFormat="1" ht="12.75">
      <c r="B96" s="17">
        <v>4</v>
      </c>
      <c r="C96" s="20" t="s">
        <v>81</v>
      </c>
      <c r="D96" s="17" t="s">
        <v>30</v>
      </c>
      <c r="E96" s="17">
        <v>10</v>
      </c>
      <c r="F96" s="19">
        <v>5</v>
      </c>
      <c r="G96" s="19">
        <f>E96*F96</f>
        <v>50</v>
      </c>
      <c r="H96" s="19"/>
    </row>
    <row r="97" spans="2:8" s="16" customFormat="1" ht="12.75">
      <c r="B97" s="17">
        <v>5</v>
      </c>
      <c r="C97" s="20" t="s">
        <v>89</v>
      </c>
      <c r="D97" s="17" t="s">
        <v>30</v>
      </c>
      <c r="E97" s="17">
        <v>15</v>
      </c>
      <c r="F97" s="19">
        <v>7.4</v>
      </c>
      <c r="H97" s="19">
        <f>E97*F97</f>
        <v>111</v>
      </c>
    </row>
    <row r="98" spans="2:8" s="16" customFormat="1" ht="12.75">
      <c r="B98" s="70" t="s">
        <v>55</v>
      </c>
      <c r="C98" s="71"/>
      <c r="D98" s="71"/>
      <c r="E98" s="71"/>
      <c r="F98" s="72"/>
      <c r="G98" s="21">
        <f>SUM(G93:G97)</f>
        <v>1622</v>
      </c>
      <c r="H98" s="21">
        <f>SUM(H93:H97)</f>
        <v>111</v>
      </c>
    </row>
    <row r="99" spans="2:8" s="16" customFormat="1" ht="12.75">
      <c r="B99" s="70" t="s">
        <v>124</v>
      </c>
      <c r="C99" s="71"/>
      <c r="D99" s="71"/>
      <c r="E99" s="71"/>
      <c r="F99" s="72"/>
      <c r="G99" s="21">
        <f>G98*13%</f>
        <v>210.86</v>
      </c>
      <c r="H99" s="21">
        <f>H98*23%</f>
        <v>25.53</v>
      </c>
    </row>
    <row r="100" spans="2:8" s="16" customFormat="1" ht="12.75">
      <c r="B100" s="70" t="s">
        <v>60</v>
      </c>
      <c r="C100" s="71"/>
      <c r="D100" s="71"/>
      <c r="E100" s="71"/>
      <c r="F100" s="72"/>
      <c r="G100" s="83">
        <f>G98+H98+G99+H99</f>
        <v>1969.39</v>
      </c>
      <c r="H100" s="84"/>
    </row>
    <row r="101" spans="2:7" s="16" customFormat="1" ht="23.25" customHeight="1">
      <c r="B101" s="26"/>
      <c r="C101" s="39"/>
      <c r="D101" s="26"/>
      <c r="E101" s="26"/>
      <c r="F101" s="25"/>
      <c r="G101" s="25"/>
    </row>
    <row r="102" spans="1:7" s="16" customFormat="1" ht="12.75">
      <c r="A102" s="73" t="s">
        <v>43</v>
      </c>
      <c r="B102" s="74"/>
      <c r="C102" s="74"/>
      <c r="D102" s="74"/>
      <c r="E102" s="74"/>
      <c r="F102" s="74"/>
      <c r="G102" s="74"/>
    </row>
    <row r="103" spans="1:7" s="16" customFormat="1" ht="10.5" customHeight="1">
      <c r="A103" s="35"/>
      <c r="B103" s="36"/>
      <c r="C103" s="36"/>
      <c r="D103" s="36"/>
      <c r="E103" s="36"/>
      <c r="F103" s="37"/>
      <c r="G103" s="37"/>
    </row>
    <row r="104" spans="2:8" s="16" customFormat="1" ht="51">
      <c r="B104" s="27" t="s">
        <v>4</v>
      </c>
      <c r="C104" s="27" t="s">
        <v>22</v>
      </c>
      <c r="D104" s="28" t="s">
        <v>20</v>
      </c>
      <c r="E104" s="28" t="s">
        <v>21</v>
      </c>
      <c r="F104" s="14" t="s">
        <v>96</v>
      </c>
      <c r="G104" s="15" t="s">
        <v>94</v>
      </c>
      <c r="H104" s="15" t="s">
        <v>95</v>
      </c>
    </row>
    <row r="105" spans="2:8" s="16" customFormat="1" ht="12.75">
      <c r="B105" s="17">
        <v>1</v>
      </c>
      <c r="C105" s="20" t="s">
        <v>44</v>
      </c>
      <c r="D105" s="17" t="s">
        <v>30</v>
      </c>
      <c r="E105" s="17">
        <v>500</v>
      </c>
      <c r="F105" s="19">
        <v>1.8</v>
      </c>
      <c r="G105" s="19">
        <f>E105*F105</f>
        <v>900</v>
      </c>
      <c r="H105" s="19"/>
    </row>
    <row r="106" spans="2:8" s="16" customFormat="1" ht="12.75">
      <c r="B106" s="17">
        <v>2</v>
      </c>
      <c r="C106" s="20" t="s">
        <v>45</v>
      </c>
      <c r="D106" s="17" t="s">
        <v>7</v>
      </c>
      <c r="E106" s="17">
        <v>45</v>
      </c>
      <c r="F106" s="19">
        <v>2.7</v>
      </c>
      <c r="G106" s="17"/>
      <c r="H106" s="19">
        <f>E106*F106</f>
        <v>121.50000000000001</v>
      </c>
    </row>
    <row r="107" spans="2:8" s="16" customFormat="1" ht="12.75">
      <c r="B107" s="17">
        <v>3</v>
      </c>
      <c r="C107" s="20" t="s">
        <v>93</v>
      </c>
      <c r="D107" s="17" t="s">
        <v>30</v>
      </c>
      <c r="E107" s="17">
        <v>10</v>
      </c>
      <c r="F107" s="19">
        <v>17</v>
      </c>
      <c r="G107" s="17"/>
      <c r="H107" s="19">
        <f>E107*F107</f>
        <v>170</v>
      </c>
    </row>
    <row r="108" spans="2:8" s="16" customFormat="1" ht="12.75">
      <c r="B108" s="17">
        <v>4</v>
      </c>
      <c r="C108" s="20" t="s">
        <v>27</v>
      </c>
      <c r="D108" s="17" t="s">
        <v>30</v>
      </c>
      <c r="E108" s="17">
        <v>3</v>
      </c>
      <c r="F108" s="19">
        <v>7.5</v>
      </c>
      <c r="G108" s="17"/>
      <c r="H108" s="19">
        <f>E108*F108</f>
        <v>22.5</v>
      </c>
    </row>
    <row r="109" spans="2:8" s="16" customFormat="1" ht="12.75">
      <c r="B109" s="17">
        <v>5</v>
      </c>
      <c r="C109" s="20" t="s">
        <v>28</v>
      </c>
      <c r="D109" s="17" t="s">
        <v>30</v>
      </c>
      <c r="E109" s="17">
        <v>3</v>
      </c>
      <c r="F109" s="19">
        <v>7.5</v>
      </c>
      <c r="G109" s="17"/>
      <c r="H109" s="19">
        <f>E109*F109</f>
        <v>22.5</v>
      </c>
    </row>
    <row r="110" spans="2:8" s="16" customFormat="1" ht="12.75">
      <c r="B110" s="17">
        <v>6</v>
      </c>
      <c r="C110" s="20" t="s">
        <v>29</v>
      </c>
      <c r="D110" s="17" t="s">
        <v>7</v>
      </c>
      <c r="E110" s="17">
        <v>1</v>
      </c>
      <c r="F110" s="19">
        <v>40</v>
      </c>
      <c r="G110" s="17"/>
      <c r="H110" s="19">
        <f>E110*F110</f>
        <v>40</v>
      </c>
    </row>
    <row r="111" spans="2:8" s="16" customFormat="1" ht="12.75">
      <c r="B111" s="70" t="s">
        <v>55</v>
      </c>
      <c r="C111" s="71"/>
      <c r="D111" s="71"/>
      <c r="E111" s="71"/>
      <c r="F111" s="72"/>
      <c r="G111" s="21">
        <f>SUM(G105:G110)</f>
        <v>900</v>
      </c>
      <c r="H111" s="21">
        <f>SUM(H105:H110)</f>
        <v>376.5</v>
      </c>
    </row>
    <row r="112" spans="2:8" s="16" customFormat="1" ht="12.75">
      <c r="B112" s="70" t="s">
        <v>56</v>
      </c>
      <c r="C112" s="71"/>
      <c r="D112" s="71"/>
      <c r="E112" s="71"/>
      <c r="F112" s="72"/>
      <c r="G112" s="21">
        <f>G111*13%</f>
        <v>117</v>
      </c>
      <c r="H112" s="21">
        <f>H111*23%</f>
        <v>86.595</v>
      </c>
    </row>
    <row r="113" spans="2:8" s="16" customFormat="1" ht="15">
      <c r="B113" s="70" t="s">
        <v>63</v>
      </c>
      <c r="C113" s="71"/>
      <c r="D113" s="71"/>
      <c r="E113" s="71"/>
      <c r="F113" s="72"/>
      <c r="G113" s="83">
        <f>G111+H111+G112+H112</f>
        <v>1480.095</v>
      </c>
      <c r="H113" s="85"/>
    </row>
    <row r="114" spans="2:7" s="16" customFormat="1" ht="22.5" customHeight="1">
      <c r="B114" s="26"/>
      <c r="C114" s="39"/>
      <c r="D114" s="26"/>
      <c r="E114" s="26"/>
      <c r="G114" s="25"/>
    </row>
    <row r="115" spans="1:7" ht="12.75">
      <c r="A115" s="73" t="s">
        <v>65</v>
      </c>
      <c r="B115" s="74"/>
      <c r="C115" s="74"/>
      <c r="D115" s="74"/>
      <c r="E115" s="74"/>
      <c r="F115" s="74"/>
      <c r="G115" s="74"/>
    </row>
    <row r="116" ht="9" customHeight="1"/>
    <row r="117" spans="1:8" ht="51">
      <c r="A117" s="16"/>
      <c r="B117" s="27" t="s">
        <v>4</v>
      </c>
      <c r="C117" s="27" t="s">
        <v>22</v>
      </c>
      <c r="D117" s="28" t="s">
        <v>20</v>
      </c>
      <c r="E117" s="28" t="s">
        <v>21</v>
      </c>
      <c r="F117" s="14" t="s">
        <v>96</v>
      </c>
      <c r="G117" s="15" t="s">
        <v>94</v>
      </c>
      <c r="H117" s="15" t="s">
        <v>95</v>
      </c>
    </row>
    <row r="118" spans="2:8" s="16" customFormat="1" ht="29.25" customHeight="1">
      <c r="B118" s="45">
        <v>1</v>
      </c>
      <c r="C118" s="46" t="s">
        <v>46</v>
      </c>
      <c r="D118" s="45" t="s">
        <v>7</v>
      </c>
      <c r="E118" s="45">
        <v>160</v>
      </c>
      <c r="F118" s="47">
        <v>1.1</v>
      </c>
      <c r="G118" s="17"/>
      <c r="H118" s="19">
        <f>E118*F118</f>
        <v>176</v>
      </c>
    </row>
    <row r="119" spans="2:8" s="16" customFormat="1" ht="29.25" customHeight="1">
      <c r="B119" s="45">
        <f aca="true" t="shared" si="2" ref="B119:B149">1+B118</f>
        <v>2</v>
      </c>
      <c r="C119" s="46" t="s">
        <v>77</v>
      </c>
      <c r="D119" s="45" t="s">
        <v>7</v>
      </c>
      <c r="E119" s="45">
        <v>15</v>
      </c>
      <c r="F119" s="47">
        <v>1.4</v>
      </c>
      <c r="G119" s="17"/>
      <c r="H119" s="19">
        <f>E119*F119</f>
        <v>21</v>
      </c>
    </row>
    <row r="120" spans="2:8" s="16" customFormat="1" ht="25.5">
      <c r="B120" s="45">
        <f t="shared" si="2"/>
        <v>3</v>
      </c>
      <c r="C120" s="20" t="s">
        <v>68</v>
      </c>
      <c r="D120" s="17" t="s">
        <v>64</v>
      </c>
      <c r="E120" s="17">
        <v>15</v>
      </c>
      <c r="F120" s="19">
        <v>1.6</v>
      </c>
      <c r="G120" s="17"/>
      <c r="H120" s="19">
        <f>E120*F120</f>
        <v>24</v>
      </c>
    </row>
    <row r="121" spans="1:8" ht="12.75">
      <c r="A121" s="16"/>
      <c r="B121" s="45">
        <f t="shared" si="2"/>
        <v>4</v>
      </c>
      <c r="C121" s="20" t="s">
        <v>50</v>
      </c>
      <c r="D121" s="17" t="s">
        <v>7</v>
      </c>
      <c r="E121" s="17">
        <v>10</v>
      </c>
      <c r="F121" s="48">
        <v>0.5</v>
      </c>
      <c r="G121" s="19">
        <f aca="true" t="shared" si="3" ref="G121:G148">E121*F121</f>
        <v>5</v>
      </c>
      <c r="H121" s="44"/>
    </row>
    <row r="122" spans="1:8" ht="12.75">
      <c r="A122" s="16"/>
      <c r="B122" s="45">
        <f t="shared" si="2"/>
        <v>5</v>
      </c>
      <c r="C122" s="20" t="s">
        <v>0</v>
      </c>
      <c r="D122" s="17" t="s">
        <v>7</v>
      </c>
      <c r="E122" s="17">
        <v>3</v>
      </c>
      <c r="F122" s="48">
        <v>2.5</v>
      </c>
      <c r="G122" s="19">
        <f t="shared" si="3"/>
        <v>7.5</v>
      </c>
      <c r="H122" s="44"/>
    </row>
    <row r="123" spans="1:8" ht="12.75">
      <c r="A123" s="16"/>
      <c r="B123" s="45">
        <f t="shared" si="2"/>
        <v>6</v>
      </c>
      <c r="C123" s="20" t="s">
        <v>1</v>
      </c>
      <c r="D123" s="17" t="s">
        <v>7</v>
      </c>
      <c r="E123" s="17">
        <v>11</v>
      </c>
      <c r="F123" s="48">
        <v>2.4</v>
      </c>
      <c r="G123" s="60"/>
      <c r="H123" s="19">
        <f aca="true" t="shared" si="4" ref="H123:H129">E123*F123</f>
        <v>26.4</v>
      </c>
    </row>
    <row r="124" spans="1:8" ht="12.75">
      <c r="A124" s="16"/>
      <c r="B124" s="45">
        <f t="shared" si="2"/>
        <v>7</v>
      </c>
      <c r="C124" s="20" t="s">
        <v>47</v>
      </c>
      <c r="D124" s="17" t="s">
        <v>7</v>
      </c>
      <c r="E124" s="17">
        <v>4</v>
      </c>
      <c r="F124" s="48">
        <v>1.1</v>
      </c>
      <c r="G124" s="60"/>
      <c r="H124" s="19">
        <f t="shared" si="4"/>
        <v>4.4</v>
      </c>
    </row>
    <row r="125" spans="1:8" ht="12.75">
      <c r="A125" s="16"/>
      <c r="B125" s="45">
        <f t="shared" si="2"/>
        <v>8</v>
      </c>
      <c r="C125" s="20" t="s">
        <v>48</v>
      </c>
      <c r="D125" s="17" t="s">
        <v>7</v>
      </c>
      <c r="E125" s="17">
        <v>10</v>
      </c>
      <c r="F125" s="48">
        <v>1.45</v>
      </c>
      <c r="G125" s="60"/>
      <c r="H125" s="19">
        <f t="shared" si="4"/>
        <v>14.5</v>
      </c>
    </row>
    <row r="126" spans="1:8" ht="12.75">
      <c r="A126" s="16"/>
      <c r="B126" s="45">
        <f t="shared" si="2"/>
        <v>9</v>
      </c>
      <c r="C126" s="20" t="s">
        <v>116</v>
      </c>
      <c r="D126" s="17" t="s">
        <v>7</v>
      </c>
      <c r="E126" s="17">
        <v>5</v>
      </c>
      <c r="F126" s="48">
        <v>1.4</v>
      </c>
      <c r="G126" s="60"/>
      <c r="H126" s="19">
        <f t="shared" si="4"/>
        <v>7</v>
      </c>
    </row>
    <row r="127" spans="1:8" ht="12.75">
      <c r="A127" s="16"/>
      <c r="B127" s="45">
        <f t="shared" si="2"/>
        <v>10</v>
      </c>
      <c r="C127" s="20" t="s">
        <v>115</v>
      </c>
      <c r="D127" s="17" t="s">
        <v>7</v>
      </c>
      <c r="E127" s="17">
        <v>8</v>
      </c>
      <c r="F127" s="48">
        <v>1</v>
      </c>
      <c r="G127" s="60"/>
      <c r="H127" s="19">
        <f t="shared" si="4"/>
        <v>8</v>
      </c>
    </row>
    <row r="128" spans="1:8" ht="12.75">
      <c r="A128" s="16"/>
      <c r="B128" s="45">
        <f t="shared" si="2"/>
        <v>11</v>
      </c>
      <c r="C128" s="20" t="s">
        <v>49</v>
      </c>
      <c r="D128" s="17" t="s">
        <v>7</v>
      </c>
      <c r="E128" s="17">
        <v>5</v>
      </c>
      <c r="F128" s="48">
        <v>1.1</v>
      </c>
      <c r="G128" s="60"/>
      <c r="H128" s="19">
        <f t="shared" si="4"/>
        <v>5.5</v>
      </c>
    </row>
    <row r="129" spans="1:8" ht="25.5" customHeight="1">
      <c r="A129" s="16"/>
      <c r="B129" s="45">
        <f t="shared" si="2"/>
        <v>12</v>
      </c>
      <c r="C129" s="20" t="s">
        <v>117</v>
      </c>
      <c r="D129" s="17" t="s">
        <v>7</v>
      </c>
      <c r="E129" s="17">
        <v>180</v>
      </c>
      <c r="F129" s="48">
        <v>0.7</v>
      </c>
      <c r="G129" s="60"/>
      <c r="H129" s="19">
        <f t="shared" si="4"/>
        <v>125.99999999999999</v>
      </c>
    </row>
    <row r="130" spans="1:8" s="50" customFormat="1" ht="15" customHeight="1">
      <c r="A130" s="16"/>
      <c r="B130" s="45">
        <f t="shared" si="2"/>
        <v>13</v>
      </c>
      <c r="C130" s="20" t="s">
        <v>90</v>
      </c>
      <c r="D130" s="17" t="s">
        <v>7</v>
      </c>
      <c r="E130" s="17">
        <v>12</v>
      </c>
      <c r="F130" s="19">
        <v>0.9</v>
      </c>
      <c r="G130" s="19">
        <f t="shared" si="3"/>
        <v>10.8</v>
      </c>
      <c r="H130" s="49"/>
    </row>
    <row r="131" spans="1:8" s="50" customFormat="1" ht="15" customHeight="1">
      <c r="A131" s="16"/>
      <c r="B131" s="45">
        <f t="shared" si="2"/>
        <v>14</v>
      </c>
      <c r="C131" s="20" t="s">
        <v>76</v>
      </c>
      <c r="D131" s="17" t="s">
        <v>7</v>
      </c>
      <c r="E131" s="17">
        <v>38</v>
      </c>
      <c r="F131" s="19">
        <v>0.9</v>
      </c>
      <c r="G131" s="19">
        <f t="shared" si="3"/>
        <v>34.2</v>
      </c>
      <c r="H131" s="49"/>
    </row>
    <row r="132" spans="1:8" ht="12.75">
      <c r="A132" s="16"/>
      <c r="B132" s="45">
        <f t="shared" si="2"/>
        <v>15</v>
      </c>
      <c r="C132" s="20" t="s">
        <v>91</v>
      </c>
      <c r="D132" s="17" t="s">
        <v>7</v>
      </c>
      <c r="E132" s="17">
        <v>38</v>
      </c>
      <c r="F132" s="48">
        <v>0.9</v>
      </c>
      <c r="G132" s="19">
        <f t="shared" si="3"/>
        <v>34.2</v>
      </c>
      <c r="H132" s="44"/>
    </row>
    <row r="133" spans="1:8" ht="12.75">
      <c r="A133" s="16"/>
      <c r="B133" s="45">
        <f t="shared" si="2"/>
        <v>16</v>
      </c>
      <c r="C133" s="20" t="s">
        <v>122</v>
      </c>
      <c r="D133" s="17" t="s">
        <v>7</v>
      </c>
      <c r="E133" s="17">
        <v>40</v>
      </c>
      <c r="F133" s="48">
        <v>1.3</v>
      </c>
      <c r="G133" s="19">
        <f t="shared" si="3"/>
        <v>52</v>
      </c>
      <c r="H133" s="44"/>
    </row>
    <row r="134" spans="1:8" ht="12.75">
      <c r="A134" s="16"/>
      <c r="B134" s="45">
        <f t="shared" si="2"/>
        <v>17</v>
      </c>
      <c r="C134" s="20" t="s">
        <v>121</v>
      </c>
      <c r="D134" s="17" t="s">
        <v>7</v>
      </c>
      <c r="E134" s="17">
        <v>46</v>
      </c>
      <c r="F134" s="48">
        <v>1.6</v>
      </c>
      <c r="G134" s="19">
        <f t="shared" si="3"/>
        <v>73.60000000000001</v>
      </c>
      <c r="H134" s="44"/>
    </row>
    <row r="135" spans="1:8" ht="12.75">
      <c r="A135" s="16"/>
      <c r="B135" s="45">
        <f t="shared" si="2"/>
        <v>18</v>
      </c>
      <c r="C135" s="20" t="s">
        <v>51</v>
      </c>
      <c r="D135" s="17" t="s">
        <v>7</v>
      </c>
      <c r="E135" s="17">
        <v>26</v>
      </c>
      <c r="F135" s="48">
        <v>1.8</v>
      </c>
      <c r="G135" s="19">
        <f t="shared" si="3"/>
        <v>46.800000000000004</v>
      </c>
      <c r="H135" s="44"/>
    </row>
    <row r="136" spans="1:8" ht="12.75">
      <c r="A136" s="16"/>
      <c r="B136" s="45">
        <f t="shared" si="2"/>
        <v>19</v>
      </c>
      <c r="C136" s="20" t="s">
        <v>83</v>
      </c>
      <c r="D136" s="17" t="s">
        <v>7</v>
      </c>
      <c r="E136" s="17">
        <v>80</v>
      </c>
      <c r="F136" s="48">
        <v>1.3</v>
      </c>
      <c r="G136" s="19">
        <f t="shared" si="3"/>
        <v>104</v>
      </c>
      <c r="H136" s="44"/>
    </row>
    <row r="137" spans="1:8" ht="12.75">
      <c r="A137" s="16"/>
      <c r="B137" s="45">
        <f t="shared" si="2"/>
        <v>20</v>
      </c>
      <c r="C137" s="20" t="s">
        <v>84</v>
      </c>
      <c r="D137" s="17" t="s">
        <v>7</v>
      </c>
      <c r="E137" s="17">
        <v>24</v>
      </c>
      <c r="F137" s="48">
        <v>1.6</v>
      </c>
      <c r="G137" s="19">
        <f t="shared" si="3"/>
        <v>38.400000000000006</v>
      </c>
      <c r="H137" s="44"/>
    </row>
    <row r="138" spans="2:8" s="16" customFormat="1" ht="25.5">
      <c r="B138" s="45">
        <f t="shared" si="2"/>
        <v>21</v>
      </c>
      <c r="C138" s="20" t="s">
        <v>123</v>
      </c>
      <c r="D138" s="17" t="s">
        <v>7</v>
      </c>
      <c r="E138" s="17">
        <v>8</v>
      </c>
      <c r="F138" s="19">
        <v>1</v>
      </c>
      <c r="G138" s="19">
        <f t="shared" si="3"/>
        <v>8</v>
      </c>
      <c r="H138" s="17"/>
    </row>
    <row r="139" spans="2:8" s="16" customFormat="1" ht="12.75">
      <c r="B139" s="45">
        <f t="shared" si="2"/>
        <v>22</v>
      </c>
      <c r="C139" s="20" t="s">
        <v>52</v>
      </c>
      <c r="D139" s="17" t="s">
        <v>7</v>
      </c>
      <c r="E139" s="17">
        <v>70</v>
      </c>
      <c r="F139" s="19">
        <v>1</v>
      </c>
      <c r="G139" s="17"/>
      <c r="H139" s="19">
        <f>E139*F139</f>
        <v>70</v>
      </c>
    </row>
    <row r="140" spans="2:8" s="16" customFormat="1" ht="12.75">
      <c r="B140" s="45">
        <f t="shared" si="2"/>
        <v>23</v>
      </c>
      <c r="C140" s="20" t="s">
        <v>25</v>
      </c>
      <c r="D140" s="17" t="s">
        <v>7</v>
      </c>
      <c r="E140" s="17">
        <v>700</v>
      </c>
      <c r="F140" s="19">
        <v>0.2</v>
      </c>
      <c r="G140" s="19">
        <f t="shared" si="3"/>
        <v>140</v>
      </c>
      <c r="H140" s="17"/>
    </row>
    <row r="141" spans="1:8" ht="12.75">
      <c r="A141" s="16"/>
      <c r="B141" s="45">
        <f t="shared" si="2"/>
        <v>24</v>
      </c>
      <c r="C141" s="20" t="s">
        <v>92</v>
      </c>
      <c r="D141" s="17" t="s">
        <v>30</v>
      </c>
      <c r="E141" s="17">
        <v>18</v>
      </c>
      <c r="F141" s="48">
        <v>10</v>
      </c>
      <c r="G141" s="19">
        <f>E141*F141</f>
        <v>180</v>
      </c>
      <c r="H141" s="44"/>
    </row>
    <row r="142" spans="1:8" ht="12.75">
      <c r="A142" s="16"/>
      <c r="B142" s="45">
        <f t="shared" si="2"/>
        <v>25</v>
      </c>
      <c r="C142" s="20" t="s">
        <v>118</v>
      </c>
      <c r="D142" s="17" t="s">
        <v>7</v>
      </c>
      <c r="E142" s="17">
        <v>18</v>
      </c>
      <c r="F142" s="48">
        <v>1.8</v>
      </c>
      <c r="G142" s="60"/>
      <c r="H142" s="19">
        <f>E142*F142</f>
        <v>32.4</v>
      </c>
    </row>
    <row r="143" spans="2:8" s="16" customFormat="1" ht="12.75">
      <c r="B143" s="45">
        <f t="shared" si="2"/>
        <v>26</v>
      </c>
      <c r="C143" s="20" t="s">
        <v>2</v>
      </c>
      <c r="D143" s="17" t="s">
        <v>30</v>
      </c>
      <c r="E143" s="17">
        <v>10</v>
      </c>
      <c r="F143" s="19">
        <v>0.95</v>
      </c>
      <c r="G143" s="17"/>
      <c r="H143" s="19">
        <f>E143*F143</f>
        <v>9.5</v>
      </c>
    </row>
    <row r="144" spans="1:8" ht="12.75">
      <c r="A144" s="16"/>
      <c r="B144" s="45">
        <f t="shared" si="2"/>
        <v>27</v>
      </c>
      <c r="C144" s="20" t="s">
        <v>31</v>
      </c>
      <c r="D144" s="17" t="s">
        <v>7</v>
      </c>
      <c r="E144" s="17">
        <v>25</v>
      </c>
      <c r="F144" s="48">
        <v>0.85</v>
      </c>
      <c r="G144" s="19">
        <f t="shared" si="3"/>
        <v>21.25</v>
      </c>
      <c r="H144" s="44"/>
    </row>
    <row r="145" spans="1:8" s="50" customFormat="1" ht="12.75">
      <c r="A145" s="16"/>
      <c r="B145" s="45">
        <f t="shared" si="2"/>
        <v>28</v>
      </c>
      <c r="C145" s="20" t="s">
        <v>3</v>
      </c>
      <c r="D145" s="17" t="s">
        <v>30</v>
      </c>
      <c r="E145" s="17">
        <v>3</v>
      </c>
      <c r="F145" s="19">
        <v>1.1</v>
      </c>
      <c r="G145" s="19">
        <f t="shared" si="3"/>
        <v>3.3000000000000003</v>
      </c>
      <c r="H145" s="49"/>
    </row>
    <row r="146" spans="1:8" s="50" customFormat="1" ht="12.75">
      <c r="A146" s="16"/>
      <c r="B146" s="45">
        <f t="shared" si="2"/>
        <v>29</v>
      </c>
      <c r="C146" s="20" t="s">
        <v>114</v>
      </c>
      <c r="D146" s="17" t="s">
        <v>7</v>
      </c>
      <c r="E146" s="17">
        <v>8</v>
      </c>
      <c r="F146" s="19">
        <v>0.82</v>
      </c>
      <c r="G146" s="19">
        <f t="shared" si="3"/>
        <v>6.56</v>
      </c>
      <c r="H146" s="49"/>
    </row>
    <row r="147" spans="1:8" ht="12.75">
      <c r="A147" s="16"/>
      <c r="B147" s="45">
        <f t="shared" si="2"/>
        <v>30</v>
      </c>
      <c r="C147" s="20" t="s">
        <v>53</v>
      </c>
      <c r="D147" s="17" t="s">
        <v>7</v>
      </c>
      <c r="E147" s="17">
        <v>6</v>
      </c>
      <c r="F147" s="48">
        <v>0.6</v>
      </c>
      <c r="G147" s="60"/>
      <c r="H147" s="19">
        <f>E147*F147</f>
        <v>3.5999999999999996</v>
      </c>
    </row>
    <row r="148" spans="1:8" ht="12.75">
      <c r="A148" s="16"/>
      <c r="B148" s="45">
        <f t="shared" si="2"/>
        <v>31</v>
      </c>
      <c r="C148" s="20" t="s">
        <v>119</v>
      </c>
      <c r="D148" s="17" t="s">
        <v>7</v>
      </c>
      <c r="E148" s="17">
        <v>15</v>
      </c>
      <c r="F148" s="48">
        <v>1</v>
      </c>
      <c r="G148" s="19">
        <f t="shared" si="3"/>
        <v>15</v>
      </c>
      <c r="H148" s="44"/>
    </row>
    <row r="149" spans="1:8" ht="15.75" customHeight="1">
      <c r="A149" s="16"/>
      <c r="B149" s="45">
        <f t="shared" si="2"/>
        <v>32</v>
      </c>
      <c r="C149" s="20" t="s">
        <v>120</v>
      </c>
      <c r="D149" s="17" t="s">
        <v>7</v>
      </c>
      <c r="E149" s="17">
        <v>410</v>
      </c>
      <c r="F149" s="19">
        <v>1.3</v>
      </c>
      <c r="G149" s="61"/>
      <c r="H149" s="48">
        <f>E149*F149</f>
        <v>533</v>
      </c>
    </row>
    <row r="150" spans="2:11" ht="12.75">
      <c r="B150" s="70" t="s">
        <v>55</v>
      </c>
      <c r="C150" s="71"/>
      <c r="D150" s="71"/>
      <c r="E150" s="71"/>
      <c r="F150" s="72"/>
      <c r="G150" s="51">
        <f>SUM(G118:G148)</f>
        <v>780.6099999999999</v>
      </c>
      <c r="H150" s="51">
        <f>SUM(H118:H149)</f>
        <v>1061.3000000000002</v>
      </c>
      <c r="J150" s="3"/>
      <c r="K150" s="3"/>
    </row>
    <row r="151" spans="2:10" ht="12.75">
      <c r="B151" s="70" t="s">
        <v>56</v>
      </c>
      <c r="C151" s="71"/>
      <c r="D151" s="71"/>
      <c r="E151" s="71"/>
      <c r="F151" s="72"/>
      <c r="G151" s="51">
        <f>ROUND(G150*13%,2)</f>
        <v>101.48</v>
      </c>
      <c r="H151" s="51">
        <f>ROUND(H150*23%,2)</f>
        <v>244.1</v>
      </c>
      <c r="J151" s="3"/>
    </row>
    <row r="152" spans="1:10" ht="12.75">
      <c r="A152" s="35"/>
      <c r="B152" s="70" t="s">
        <v>69</v>
      </c>
      <c r="C152" s="71"/>
      <c r="D152" s="71"/>
      <c r="E152" s="71"/>
      <c r="F152" s="72"/>
      <c r="G152" s="75">
        <f>G150+H150+G151+H151</f>
        <v>2187.4900000000002</v>
      </c>
      <c r="H152" s="76"/>
      <c r="J152" s="3"/>
    </row>
    <row r="153" spans="1:8" ht="12.75">
      <c r="A153" s="35"/>
      <c r="B153" s="32"/>
      <c r="C153" s="33"/>
      <c r="D153" s="33"/>
      <c r="E153" s="33"/>
      <c r="F153" s="33"/>
      <c r="G153" s="57"/>
      <c r="H153" s="62"/>
    </row>
    <row r="154" spans="1:13" ht="12.75">
      <c r="A154" s="35"/>
      <c r="B154" s="32"/>
      <c r="C154" s="42"/>
      <c r="D154" s="42"/>
      <c r="E154" s="42"/>
      <c r="F154" s="42"/>
      <c r="G154" s="52"/>
      <c r="K154" s="3"/>
      <c r="L154" s="3"/>
      <c r="M154" s="3"/>
    </row>
    <row r="155" spans="2:11" ht="51" customHeight="1">
      <c r="B155" s="66" t="s">
        <v>125</v>
      </c>
      <c r="C155" s="67"/>
      <c r="D155" s="67"/>
      <c r="E155" s="67"/>
      <c r="F155" s="67"/>
      <c r="G155" s="68"/>
      <c r="H155" s="69"/>
      <c r="K155" s="3"/>
    </row>
    <row r="156" spans="2:11" ht="12.75">
      <c r="B156" s="5"/>
      <c r="C156" s="5"/>
      <c r="D156" s="5"/>
      <c r="E156" s="5"/>
      <c r="F156" s="5"/>
      <c r="G156" s="31"/>
      <c r="K156" s="3"/>
    </row>
    <row r="157" spans="2:13" ht="12.75">
      <c r="B157" s="5"/>
      <c r="C157" s="5"/>
      <c r="D157" s="5"/>
      <c r="E157" s="5"/>
      <c r="F157" s="5"/>
      <c r="G157" s="31"/>
      <c r="K157" s="3"/>
      <c r="M157" s="3"/>
    </row>
    <row r="158" spans="2:7" ht="12.75">
      <c r="B158" s="5"/>
      <c r="C158" s="5"/>
      <c r="D158" s="5"/>
      <c r="E158" s="5"/>
      <c r="F158" s="5"/>
      <c r="G158" s="31"/>
    </row>
    <row r="159" spans="2:7" ht="12.75">
      <c r="B159" s="5"/>
      <c r="C159" s="5"/>
      <c r="D159" s="5"/>
      <c r="E159" s="5"/>
      <c r="F159" s="5"/>
      <c r="G159" s="31"/>
    </row>
    <row r="160" spans="2:7" ht="12.75">
      <c r="B160" s="5"/>
      <c r="C160" s="5"/>
      <c r="D160" s="5"/>
      <c r="E160" s="5"/>
      <c r="F160" s="5"/>
      <c r="G160" s="31"/>
    </row>
    <row r="161" spans="2:7" ht="12.75">
      <c r="B161" s="5"/>
      <c r="C161" s="5"/>
      <c r="D161" s="5"/>
      <c r="E161" s="5" t="s">
        <v>97</v>
      </c>
      <c r="F161" s="5"/>
      <c r="G161" s="31"/>
    </row>
    <row r="162" spans="2:7" ht="12.75">
      <c r="B162" s="5"/>
      <c r="C162" s="5" t="s">
        <v>127</v>
      </c>
      <c r="D162" s="5"/>
      <c r="E162" s="5" t="s">
        <v>128</v>
      </c>
      <c r="F162" s="5"/>
      <c r="G162" s="31"/>
    </row>
    <row r="163" spans="2:7" ht="12.75">
      <c r="B163" s="5"/>
      <c r="C163" s="5" t="s">
        <v>98</v>
      </c>
      <c r="D163" s="5"/>
      <c r="E163" s="5" t="s">
        <v>99</v>
      </c>
      <c r="F163" s="5"/>
      <c r="G163" s="31"/>
    </row>
    <row r="164" spans="2:7" ht="12.75">
      <c r="B164" s="5"/>
      <c r="C164" s="5"/>
      <c r="D164" s="4" t="s">
        <v>100</v>
      </c>
      <c r="E164" s="5"/>
      <c r="F164" s="5"/>
      <c r="G164" s="31"/>
    </row>
    <row r="165" spans="2:7" ht="12.75">
      <c r="B165" s="5"/>
      <c r="C165" s="5"/>
      <c r="D165" s="5"/>
      <c r="E165" s="5"/>
      <c r="F165" s="5"/>
      <c r="G165" s="31"/>
    </row>
    <row r="166" spans="2:7" ht="12.75">
      <c r="B166" s="5"/>
      <c r="C166" s="5"/>
      <c r="D166" s="5"/>
      <c r="E166" s="5"/>
      <c r="F166" s="5"/>
      <c r="G166" s="31"/>
    </row>
    <row r="167" spans="2:7" ht="12.75">
      <c r="B167" s="5"/>
      <c r="C167" s="5" t="s">
        <v>131</v>
      </c>
      <c r="D167" s="5"/>
      <c r="E167" s="5" t="s">
        <v>101</v>
      </c>
      <c r="F167" s="5"/>
      <c r="G167" s="31"/>
    </row>
    <row r="168" spans="2:7" ht="12.75">
      <c r="B168" s="5"/>
      <c r="C168" s="5"/>
      <c r="D168" s="5"/>
      <c r="E168" s="5"/>
      <c r="F168" s="5"/>
      <c r="G168" s="31"/>
    </row>
  </sheetData>
  <mergeCells count="36">
    <mergeCell ref="G100:H100"/>
    <mergeCell ref="G113:H113"/>
    <mergeCell ref="B152:F152"/>
    <mergeCell ref="B44:F44"/>
    <mergeCell ref="B45:F45"/>
    <mergeCell ref="B46:F46"/>
    <mergeCell ref="B53:F53"/>
    <mergeCell ref="B111:F111"/>
    <mergeCell ref="B112:F112"/>
    <mergeCell ref="B113:F113"/>
    <mergeCell ref="A58:G58"/>
    <mergeCell ref="A49:G49"/>
    <mergeCell ref="A14:G14"/>
    <mergeCell ref="B150:F150"/>
    <mergeCell ref="A16:G16"/>
    <mergeCell ref="B67:F67"/>
    <mergeCell ref="A102:G102"/>
    <mergeCell ref="B79:F79"/>
    <mergeCell ref="B99:F99"/>
    <mergeCell ref="A73:G73"/>
    <mergeCell ref="B151:F151"/>
    <mergeCell ref="B68:F68"/>
    <mergeCell ref="B85:F85"/>
    <mergeCell ref="B77:F77"/>
    <mergeCell ref="B78:F78"/>
    <mergeCell ref="B86:F86"/>
    <mergeCell ref="B155:H155"/>
    <mergeCell ref="B87:F87"/>
    <mergeCell ref="B54:F54"/>
    <mergeCell ref="B55:F55"/>
    <mergeCell ref="B66:F66"/>
    <mergeCell ref="A115:G115"/>
    <mergeCell ref="G152:H152"/>
    <mergeCell ref="B100:F100"/>
    <mergeCell ref="A90:G90"/>
    <mergeCell ref="B98:F9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7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otauser</cp:lastModifiedBy>
  <cp:lastPrinted>2015-08-31T19:55:27Z</cp:lastPrinted>
  <dcterms:created xsi:type="dcterms:W3CDTF">2013-08-21T19:06:52Z</dcterms:created>
  <dcterms:modified xsi:type="dcterms:W3CDTF">2015-09-04T12:12:56Z</dcterms:modified>
  <cp:category/>
  <cp:version/>
  <cp:contentType/>
  <cp:contentStatus/>
</cp:coreProperties>
</file>