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7812" activeTab="0"/>
  </bookViews>
  <sheets>
    <sheet name="ΠΡΟΥΠ-ΜΟΣ" sheetId="1" r:id="rId1"/>
    <sheet name="ΑΠΕ" sheetId="2" r:id="rId2"/>
  </sheets>
  <definedNames>
    <definedName name="_xlnm.Print_Area" localSheetId="0">'ΠΡΟΥΠ-ΜΟΣ'!$A$1:$J$72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ΣΤΡΟΓΓΥΛΕΥΜΕΝΟ ΜΕ ΑΠΡΟΒΛΕΠΤΑ 
&lt;15%</t>
        </r>
      </text>
    </comment>
  </commentList>
</comments>
</file>

<file path=xl/comments2.xml><?xml version="1.0" encoding="utf-8"?>
<comments xmlns="http://schemas.openxmlformats.org/spreadsheetml/2006/main">
  <authors>
    <author>s</author>
  </authors>
  <commentList>
    <comment ref="H60" authorId="0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ΣΥΜΦΩΝΗΤΙΚΟ
</t>
        </r>
      </text>
    </comment>
  </commentList>
</comments>
</file>

<file path=xl/sharedStrings.xml><?xml version="1.0" encoding="utf-8"?>
<sst xmlns="http://schemas.openxmlformats.org/spreadsheetml/2006/main" count="160" uniqueCount="122">
  <si>
    <t>Α/Α</t>
  </si>
  <si>
    <t>ΕΝΔΕΙΞΗ ΕΡΓΑΣΙΩΝ</t>
  </si>
  <si>
    <t>ΕΓΚΡΙΘΕΙΣΕΣ</t>
  </si>
  <si>
    <t>ΠΡΟΤΕΙΝΟΜΕΝΕΣ</t>
  </si>
  <si>
    <t>Ποσότητες</t>
  </si>
  <si>
    <t>Δαπάνες</t>
  </si>
  <si>
    <t>ΔΙΑΦΟΡΕΣ</t>
  </si>
  <si>
    <t>Παρατηρήσεις</t>
  </si>
  <si>
    <t>ΑΠΡΟΒΛΕΠΤΑ</t>
  </si>
  <si>
    <t>ΓΕΝΙΚΟ ΣΥΝΟΛΟ</t>
  </si>
  <si>
    <t>ΓΕΝΙΚΟ ΑΘΡΟΙΣΜΑ ΟΜΑΔΩΝ</t>
  </si>
  <si>
    <t>ΥΠΟΛΟΙΠΟ</t>
  </si>
  <si>
    <t>ΘΕΩΡΗΘΗΚΕ</t>
  </si>
  <si>
    <t xml:space="preserve">Μερική          </t>
  </si>
  <si>
    <t xml:space="preserve">Ολική           </t>
  </si>
  <si>
    <t xml:space="preserve">Ολική          </t>
  </si>
  <si>
    <t xml:space="preserve">Επί πλέον   </t>
  </si>
  <si>
    <t xml:space="preserve">Επί έλατον  </t>
  </si>
  <si>
    <t>ΑΘΡΟΙΣΜΑ</t>
  </si>
  <si>
    <t>ΑΘΡΟΙΣΜΑ ΔΗΜ. ΕΡΓΑΣΙΩΝ</t>
  </si>
  <si>
    <t>ΣΥΝΟΛΟ ΔΑΠΑΝΗΣ</t>
  </si>
  <si>
    <t>Τοπογράφος Μηχανικός Τ.Ε.</t>
  </si>
  <si>
    <t xml:space="preserve">ΠΡΟΣΤΙΘΕΤΑΙ Ε.Ο.&amp; Γ.Ε. </t>
  </si>
  <si>
    <t>Ο Επιβλέπων</t>
  </si>
  <si>
    <t xml:space="preserve">      ΔΙΑΦΟΡΑ</t>
  </si>
  <si>
    <t xml:space="preserve">      ΕΛΕΓΧΟΣ</t>
  </si>
  <si>
    <t>Πανόπουλος Βασίλης</t>
  </si>
  <si>
    <t xml:space="preserve">ΑΦΑΙΡΕΙΤΑΙ ΕΚΠΤΩΣΗ </t>
  </si>
  <si>
    <t>ΕΛΛΗΝΙΚΗ ΔΗΜΟΚΡΑΤΙΑ</t>
  </si>
  <si>
    <t>ΑΡΧΙΚΗ ΔΑΠΑΝΗ</t>
  </si>
  <si>
    <t>ΕΙΔΟΣ ΜΟΝΑΔΟΣ</t>
  </si>
  <si>
    <t>ΠΡΟΫΠΟΛΟΓΙΣΜΟΣ</t>
  </si>
  <si>
    <t>ΑΡ.ΜΕ</t>
  </si>
  <si>
    <t>Σ.ΣΥΜΒΑΣΗ</t>
  </si>
  <si>
    <t xml:space="preserve">Τιμή μονάδος </t>
  </si>
  <si>
    <t>Μερική</t>
  </si>
  <si>
    <t>Ολική</t>
  </si>
  <si>
    <t>ΣΥΝΟΛΟ ΑΠΕ ΣΣ</t>
  </si>
  <si>
    <t>Δαπάνη ( € )</t>
  </si>
  <si>
    <t>ΕΙΔΟΣ ΜΟΝΑΔΑΣ</t>
  </si>
  <si>
    <t xml:space="preserve">ΠΡΟΣΤΙΘΕΤΑΙ Φ.Π.Α.                    </t>
  </si>
  <si>
    <t>Α/Α ΤΙΜ/ΓΙΟΥ</t>
  </si>
  <si>
    <t>Τιμή μονάδ.   ( € )</t>
  </si>
  <si>
    <t>Τιμή μονάδ.    ( € )</t>
  </si>
  <si>
    <t>ΗΤΟΙ  ΕΛΛΑΤΟΝ ΔΑΠΑΝΗ    ==&gt;                              ==&gt;</t>
  </si>
  <si>
    <t>==&gt;</t>
  </si>
  <si>
    <t>==&gt;                          ==&gt;</t>
  </si>
  <si>
    <t>ΣΤΡΟΓΓΥΛΕΥΣΗ-ΑΠΟΛ.ΔΗΜΟΥ</t>
  </si>
  <si>
    <t xml:space="preserve">Τιμή μονάδος € </t>
  </si>
  <si>
    <t>Δαπάνη (€)</t>
  </si>
  <si>
    <t>ΣΤΡΟΓΓΥΛΕΥΣΗ-ΑΠΟΛ.ΔΗΜΟΥ ΜΕ ΦΠΑ</t>
  </si>
  <si>
    <t>ΣΧΟΛΙΟ</t>
  </si>
  <si>
    <t>ΑΡΘΡΟ ΑΝΑΘ/ΣΗΣ</t>
  </si>
  <si>
    <t>1ο  ΜΕΡΟΣ</t>
  </si>
  <si>
    <t>2ο ΜΕΡΟΣ</t>
  </si>
  <si>
    <t>3ο ΜΕΡΟΣ</t>
  </si>
  <si>
    <t>4ο ΜΕΡΟΣ</t>
  </si>
  <si>
    <t xml:space="preserve">ΑΘΡΟΙΣΜΑ </t>
  </si>
  <si>
    <t>ΑΠΟΛΟΓΙΣΤΙΚΑ (ΑΣΦΑΛΤΟΥ)</t>
  </si>
  <si>
    <t>ΑΝΑΘΕΩΡΗΣΗ</t>
  </si>
  <si>
    <t>m2</t>
  </si>
  <si>
    <t>m3</t>
  </si>
  <si>
    <t>Α-18.3</t>
  </si>
  <si>
    <t>ΟΔΟ-1510</t>
  </si>
  <si>
    <t>Δάνεια θραυστών επίλ.υλικών λατομείου Κατηγορ.Ε4</t>
  </si>
  <si>
    <t>Α-20</t>
  </si>
  <si>
    <t>ΟΔΟ-1530</t>
  </si>
  <si>
    <t>Κατασκευή  επιχωμάτων</t>
  </si>
  <si>
    <t>ΔΗΜΟΣ:  ΣΠΑΡΤΗΣ</t>
  </si>
  <si>
    <t>ΝΟΜΟΣ ΛΑΚΩΝΙΑΣ</t>
  </si>
  <si>
    <t>ΔΗΜΟΣ ΣΠΑΡΤΗΣ</t>
  </si>
  <si>
    <t>ΟΔΟ-3121.Β</t>
  </si>
  <si>
    <t>ΟΔΟ-3211.Β</t>
  </si>
  <si>
    <t>Βάση πάχους 0,10 m (Π.Τ.Π. Ο-155)</t>
  </si>
  <si>
    <t>ΟΔΟ-4110</t>
  </si>
  <si>
    <t>Ασφαλτική προεπάλειψη</t>
  </si>
  <si>
    <t xml:space="preserve">ΔΙΕΥΘΥΝΣΗ ΤΕΧΝΙΚΩΝ ΥΠΗΡΕΣΙΩΝ </t>
  </si>
  <si>
    <t>20.05</t>
  </si>
  <si>
    <t>Ισοπέδωση επιφανειας με διαμορφωτηρα</t>
  </si>
  <si>
    <t>ΟΔΟ-1110</t>
  </si>
  <si>
    <t>64,41α</t>
  </si>
  <si>
    <t>Β49</t>
  </si>
  <si>
    <t>Β-53.4</t>
  </si>
  <si>
    <t>Β-53.5</t>
  </si>
  <si>
    <t xml:space="preserve">Ο Ανάδοχος </t>
  </si>
  <si>
    <t>Υπόβαση Oδοστ. μεταβλητού πάχους (Π.Τ.Π. Ο-150)</t>
  </si>
  <si>
    <t>ΟΔΟ-4521.Β1</t>
  </si>
  <si>
    <t>Ασφαλτική στρώση κυκλοφορίας συμπ.παχους 0,05μ</t>
  </si>
  <si>
    <t>m</t>
  </si>
  <si>
    <t>Γ.1.1</t>
  </si>
  <si>
    <t>Δ3</t>
  </si>
  <si>
    <t>Δ-8,1</t>
  </si>
  <si>
    <t>ΚΩΔΙΚΟΣ ΑΡΘΡΟΥ</t>
  </si>
  <si>
    <t>Γ.2.2</t>
  </si>
  <si>
    <t>Βαρζακακος Κων/νος</t>
  </si>
  <si>
    <t>Μηχανολόγος Μηχανικός ΠΕ</t>
  </si>
  <si>
    <t>1ος ΑΝΑΚΕΦΑΛΑΙΩΤΙΚΟΣ ΠΙΝΑΚΑΣ ΕΡΓΑΣΙΩΝ</t>
  </si>
  <si>
    <t xml:space="preserve">ΑΝΑΔΟΧΟΣ </t>
  </si>
  <si>
    <t>ΟΜΑΔΑ  Α:   ΧΩΜΑΤΟΥΡΓΙΚΑ -ΤΕΧΝΙΚΑ ΕΡΓΑ</t>
  </si>
  <si>
    <t>ΟΜΑΔΑ Β :  ΟΔΟΣΤΡΩΣΙΑ</t>
  </si>
  <si>
    <t xml:space="preserve">ΟΜΑΔΑ Γ:   ΑΣΦΑΛΤΙΚΑ </t>
  </si>
  <si>
    <t>Α-14</t>
  </si>
  <si>
    <t>ΟΔΟ-1310</t>
  </si>
  <si>
    <t>Καθαρισμός και μόρφωση τάφρου σε κάθε έδαφος</t>
  </si>
  <si>
    <t>Δ4</t>
  </si>
  <si>
    <t>ΟΔΟ-4120</t>
  </si>
  <si>
    <t>Ασφαλτική συγκολλητική επάλειψη</t>
  </si>
  <si>
    <t>Δ6</t>
  </si>
  <si>
    <t xml:space="preserve">Ασφαλτική ισοπεδωτική στρώση μεταβλητού παχους </t>
  </si>
  <si>
    <t>ton</t>
  </si>
  <si>
    <t>ΟΔΟ-4421.Β1</t>
  </si>
  <si>
    <t>ΟΔΟ-2531</t>
  </si>
  <si>
    <t>Ν/Α</t>
  </si>
  <si>
    <t>Β.29.2.1</t>
  </si>
  <si>
    <t>ΜΠΟΡΕΤΟΣ ΙΩΑΝΝΗΣ</t>
  </si>
  <si>
    <t>ΕΡΓΟ : ΟΔΟΠΟΙΙΑ ΚΑΙ ΤΕΧΝΙΚΑ ΕΡΓΑ ΤΚ ΑΜΥΚΛΩΝ ΚΑΙ ΚΑΛΥΒΙΩΝ ΣΟΧΑΣ</t>
  </si>
  <si>
    <t>65 / 2016</t>
  </si>
  <si>
    <t>ΕΡΓΟ :   ΟΔΟΠΟΙΙΑ ΚΑΙ ΤΕΧΝΙΚΑ ΕΡΓΑ ΤΚ ΑΜΥΚΛΩΝ,ΚΑΛΥΒΙΩΝ ΣΟΧΑΣ,ΑΦΙΣΙΟΥ ΚΑΙ ΚΛΑΔΑ 2016</t>
  </si>
  <si>
    <t>Σκυροδ.C12/15  τσιμεντόστρωσης οδών και πεζοδρ.</t>
  </si>
  <si>
    <t>Ο Προϊστάμενος  Δ.Τ.Υ.</t>
  </si>
  <si>
    <t>Σπάρτη ………/………./ 2016</t>
  </si>
  <si>
    <t xml:space="preserve">        Σπάρτη ……/……. / 2016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</si>
</sst>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#,##0.0"/>
    <numFmt numFmtId="176" formatCode="#,##0.00_ ;[Red]\-#,##0.00\ "/>
    <numFmt numFmtId="177" formatCode="#,##0.000"/>
    <numFmt numFmtId="178" formatCode="#,##0.0000"/>
    <numFmt numFmtId="179" formatCode="#,##0.00000"/>
    <numFmt numFmtId="180" formatCode="#,##0.00_ ;\-#,##0.00\ "/>
    <numFmt numFmtId="181" formatCode="0.0%"/>
    <numFmt numFmtId="182" formatCode="#,##0.00\ [$€-1]"/>
  </numFmts>
  <fonts count="60">
    <font>
      <sz val="10"/>
      <name val="Arial Greek"/>
      <family val="0"/>
    </font>
    <font>
      <sz val="8"/>
      <name val="Times New Roman Greek"/>
      <family val="1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Times New Roman"/>
      <family val="1"/>
    </font>
    <font>
      <b/>
      <sz val="10"/>
      <name val="Times New Roman Greek"/>
      <family val="1"/>
    </font>
    <font>
      <b/>
      <sz val="8"/>
      <name val="Arial Greek"/>
      <family val="2"/>
    </font>
    <font>
      <b/>
      <sz val="9"/>
      <name val="Arial Greek"/>
      <family val="2"/>
    </font>
    <font>
      <sz val="9"/>
      <name val="Arial Greek"/>
      <family val="2"/>
    </font>
    <font>
      <sz val="8"/>
      <name val="Arial Greek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 Greek"/>
      <family val="1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Times New Roman Greek"/>
      <family val="1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u val="single"/>
      <sz val="11"/>
      <name val="Arial Greek"/>
      <family val="2"/>
    </font>
    <font>
      <b/>
      <sz val="9"/>
      <name val="Tahoma"/>
      <family val="2"/>
    </font>
    <font>
      <b/>
      <sz val="10"/>
      <name val="Arial"/>
      <family val="2"/>
    </font>
    <font>
      <sz val="9"/>
      <name val="Times New Roman"/>
      <family val="1"/>
    </font>
    <font>
      <b/>
      <u val="single"/>
      <sz val="9"/>
      <name val="Arial Greek"/>
      <family val="0"/>
    </font>
    <font>
      <b/>
      <u val="single"/>
      <sz val="9"/>
      <name val="Arial"/>
      <family val="2"/>
    </font>
    <font>
      <b/>
      <u val="single"/>
      <sz val="12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2" fillId="0" borderId="0">
      <alignment/>
      <protection/>
    </xf>
    <xf numFmtId="0" fontId="45" fillId="20" borderId="1" applyNumberFormat="0" applyAlignment="0" applyProtection="0"/>
    <xf numFmtId="0" fontId="46" fillId="21" borderId="2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7" fillId="28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28" borderId="1" applyNumberFormat="0" applyAlignment="0" applyProtection="0"/>
  </cellStyleXfs>
  <cellXfs count="36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1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9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4" fontId="14" fillId="0" borderId="0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0" fontId="14" fillId="0" borderId="17" xfId="0" applyFont="1" applyBorder="1" applyAlignment="1">
      <alignment/>
    </xf>
    <xf numFmtId="4" fontId="14" fillId="0" borderId="18" xfId="0" applyNumberFormat="1" applyFont="1" applyBorder="1" applyAlignment="1">
      <alignment horizontal="right"/>
    </xf>
    <xf numFmtId="0" fontId="14" fillId="0" borderId="19" xfId="0" applyFont="1" applyBorder="1" applyAlignment="1">
      <alignment/>
    </xf>
    <xf numFmtId="4" fontId="14" fillId="0" borderId="20" xfId="0" applyNumberFormat="1" applyFont="1" applyBorder="1" applyAlignment="1">
      <alignment horizontal="right"/>
    </xf>
    <xf numFmtId="4" fontId="14" fillId="0" borderId="21" xfId="0" applyNumberFormat="1" applyFont="1" applyBorder="1" applyAlignment="1">
      <alignment horizontal="right"/>
    </xf>
    <xf numFmtId="4" fontId="14" fillId="33" borderId="21" xfId="0" applyNumberFormat="1" applyFont="1" applyFill="1" applyBorder="1" applyAlignment="1">
      <alignment horizontal="right"/>
    </xf>
    <xf numFmtId="4" fontId="13" fillId="0" borderId="21" xfId="0" applyNumberFormat="1" applyFont="1" applyBorder="1" applyAlignment="1">
      <alignment horizontal="right"/>
    </xf>
    <xf numFmtId="4" fontId="14" fillId="0" borderId="22" xfId="0" applyNumberFormat="1" applyFont="1" applyBorder="1" applyAlignment="1">
      <alignment horizontal="right"/>
    </xf>
    <xf numFmtId="4" fontId="14" fillId="0" borderId="23" xfId="0" applyNumberFormat="1" applyFont="1" applyBorder="1" applyAlignment="1">
      <alignment horizontal="right"/>
    </xf>
    <xf numFmtId="4" fontId="14" fillId="0" borderId="23" xfId="0" applyNumberFormat="1" applyFont="1" applyFill="1" applyBorder="1" applyAlignment="1">
      <alignment horizontal="right"/>
    </xf>
    <xf numFmtId="4" fontId="13" fillId="0" borderId="23" xfId="0" applyNumberFormat="1" applyFont="1" applyBorder="1" applyAlignment="1">
      <alignment horizontal="right"/>
    </xf>
    <xf numFmtId="4" fontId="14" fillId="0" borderId="24" xfId="0" applyNumberFormat="1" applyFont="1" applyBorder="1" applyAlignment="1">
      <alignment horizontal="right"/>
    </xf>
    <xf numFmtId="4" fontId="14" fillId="0" borderId="25" xfId="0" applyNumberFormat="1" applyFont="1" applyBorder="1" applyAlignment="1">
      <alignment horizontal="right"/>
    </xf>
    <xf numFmtId="4" fontId="14" fillId="0" borderId="26" xfId="0" applyNumberFormat="1" applyFont="1" applyBorder="1" applyAlignment="1">
      <alignment horizontal="right"/>
    </xf>
    <xf numFmtId="4" fontId="14" fillId="0" borderId="27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right"/>
    </xf>
    <xf numFmtId="4" fontId="1" fillId="0" borderId="27" xfId="0" applyNumberFormat="1" applyFont="1" applyBorder="1" applyAlignment="1">
      <alignment horizontal="right"/>
    </xf>
    <xf numFmtId="4" fontId="14" fillId="0" borderId="28" xfId="0" applyNumberFormat="1" applyFont="1" applyBorder="1" applyAlignment="1">
      <alignment horizontal="left"/>
    </xf>
    <xf numFmtId="3" fontId="1" fillId="0" borderId="29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31" xfId="0" applyNumberFormat="1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4" fontId="13" fillId="0" borderId="32" xfId="0" applyNumberFormat="1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/>
    </xf>
    <xf numFmtId="4" fontId="15" fillId="0" borderId="15" xfId="0" applyNumberFormat="1" applyFont="1" applyBorder="1" applyAlignment="1">
      <alignment horizontal="right"/>
    </xf>
    <xf numFmtId="4" fontId="15" fillId="0" borderId="33" xfId="0" applyNumberFormat="1" applyFont="1" applyBorder="1" applyAlignment="1">
      <alignment horizontal="right"/>
    </xf>
    <xf numFmtId="0" fontId="15" fillId="0" borderId="27" xfId="0" applyFont="1" applyBorder="1" applyAlignment="1">
      <alignment horizontal="center"/>
    </xf>
    <xf numFmtId="0" fontId="15" fillId="0" borderId="16" xfId="0" applyNumberFormat="1" applyFont="1" applyFill="1" applyBorder="1" applyAlignment="1" applyProtection="1">
      <alignment horizontal="left" vertical="center"/>
      <protection/>
    </xf>
    <xf numFmtId="4" fontId="15" fillId="0" borderId="16" xfId="0" applyNumberFormat="1" applyFont="1" applyBorder="1" applyAlignment="1">
      <alignment horizontal="right"/>
    </xf>
    <xf numFmtId="4" fontId="15" fillId="0" borderId="18" xfId="0" applyNumberFormat="1" applyFont="1" applyBorder="1" applyAlignment="1">
      <alignment horizontal="right"/>
    </xf>
    <xf numFmtId="3" fontId="15" fillId="0" borderId="11" xfId="0" applyNumberFormat="1" applyFont="1" applyFill="1" applyBorder="1" applyAlignment="1" applyProtection="1">
      <alignment horizontal="left" vertical="center"/>
      <protection/>
    </xf>
    <xf numFmtId="3" fontId="15" fillId="0" borderId="11" xfId="0" applyNumberFormat="1" applyFont="1" applyBorder="1" applyAlignment="1">
      <alignment horizontal="center"/>
    </xf>
    <xf numFmtId="3" fontId="15" fillId="0" borderId="33" xfId="0" applyNumberFormat="1" applyFont="1" applyBorder="1" applyAlignment="1">
      <alignment horizontal="center"/>
    </xf>
    <xf numFmtId="4" fontId="15" fillId="0" borderId="11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176" fontId="15" fillId="0" borderId="26" xfId="0" applyNumberFormat="1" applyFont="1" applyBorder="1" applyAlignment="1">
      <alignment horizontal="right"/>
    </xf>
    <xf numFmtId="176" fontId="15" fillId="0" borderId="33" xfId="0" applyNumberFormat="1" applyFont="1" applyBorder="1" applyAlignment="1">
      <alignment horizontal="right"/>
    </xf>
    <xf numFmtId="4" fontId="8" fillId="0" borderId="26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 horizontal="right"/>
    </xf>
    <xf numFmtId="4" fontId="8" fillId="0" borderId="33" xfId="0" applyNumberFormat="1" applyFont="1" applyBorder="1" applyAlignment="1">
      <alignment horizontal="right"/>
    </xf>
    <xf numFmtId="0" fontId="16" fillId="0" borderId="17" xfId="0" applyFont="1" applyBorder="1" applyAlignment="1">
      <alignment/>
    </xf>
    <xf numFmtId="0" fontId="8" fillId="0" borderId="0" xfId="0" applyFont="1" applyAlignment="1">
      <alignment/>
    </xf>
    <xf numFmtId="0" fontId="15" fillId="0" borderId="17" xfId="0" applyFont="1" applyBorder="1" applyAlignment="1">
      <alignment/>
    </xf>
    <xf numFmtId="3" fontId="15" fillId="0" borderId="34" xfId="0" applyNumberFormat="1" applyFont="1" applyFill="1" applyBorder="1" applyAlignment="1" applyProtection="1">
      <alignment horizontal="left" vertical="center"/>
      <protection/>
    </xf>
    <xf numFmtId="3" fontId="15" fillId="0" borderId="34" xfId="0" applyNumberFormat="1" applyFont="1" applyBorder="1" applyAlignment="1">
      <alignment horizontal="center"/>
    </xf>
    <xf numFmtId="3" fontId="15" fillId="0" borderId="18" xfId="0" applyNumberFormat="1" applyFont="1" applyBorder="1" applyAlignment="1">
      <alignment horizontal="center"/>
    </xf>
    <xf numFmtId="176" fontId="15" fillId="0" borderId="27" xfId="0" applyNumberFormat="1" applyFont="1" applyBorder="1" applyAlignment="1">
      <alignment horizontal="right"/>
    </xf>
    <xf numFmtId="176" fontId="15" fillId="0" borderId="18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" fontId="8" fillId="0" borderId="16" xfId="0" applyNumberFormat="1" applyFont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4" fontId="8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4" fontId="15" fillId="0" borderId="21" xfId="0" applyNumberFormat="1" applyFont="1" applyBorder="1" applyAlignment="1">
      <alignment horizontal="right"/>
    </xf>
    <xf numFmtId="4" fontId="15" fillId="0" borderId="35" xfId="0" applyNumberFormat="1" applyFont="1" applyBorder="1" applyAlignment="1">
      <alignment horizontal="right"/>
    </xf>
    <xf numFmtId="4" fontId="18" fillId="0" borderId="22" xfId="0" applyNumberFormat="1" applyFont="1" applyBorder="1" applyAlignment="1">
      <alignment horizontal="right"/>
    </xf>
    <xf numFmtId="4" fontId="18" fillId="0" borderId="23" xfId="0" applyNumberFormat="1" applyFont="1" applyBorder="1" applyAlignment="1">
      <alignment horizontal="right"/>
    </xf>
    <xf numFmtId="4" fontId="15" fillId="0" borderId="24" xfId="0" applyNumberFormat="1" applyFont="1" applyBorder="1" applyAlignment="1">
      <alignment horizontal="right"/>
    </xf>
    <xf numFmtId="4" fontId="8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left"/>
    </xf>
    <xf numFmtId="182" fontId="17" fillId="0" borderId="32" xfId="0" applyNumberFormat="1" applyFont="1" applyBorder="1" applyAlignment="1">
      <alignment horizontal="right"/>
    </xf>
    <xf numFmtId="0" fontId="15" fillId="0" borderId="34" xfId="0" applyFont="1" applyBorder="1" applyAlignment="1">
      <alignment horizontal="center"/>
    </xf>
    <xf numFmtId="4" fontId="12" fillId="0" borderId="36" xfId="0" applyNumberFormat="1" applyFont="1" applyBorder="1" applyAlignment="1">
      <alignment horizontal="right"/>
    </xf>
    <xf numFmtId="0" fontId="9" fillId="0" borderId="14" xfId="0" applyFont="1" applyBorder="1" applyAlignment="1">
      <alignment/>
    </xf>
    <xf numFmtId="4" fontId="9" fillId="0" borderId="14" xfId="0" applyNumberFormat="1" applyFont="1" applyBorder="1" applyAlignment="1">
      <alignment/>
    </xf>
    <xf numFmtId="176" fontId="9" fillId="0" borderId="14" xfId="0" applyNumberFormat="1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40" xfId="0" applyFont="1" applyBorder="1" applyAlignment="1">
      <alignment/>
    </xf>
    <xf numFmtId="4" fontId="15" fillId="0" borderId="27" xfId="0" applyNumberFormat="1" applyFont="1" applyBorder="1" applyAlignment="1">
      <alignment horizontal="right"/>
    </xf>
    <xf numFmtId="0" fontId="15" fillId="0" borderId="38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23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9" fontId="15" fillId="0" borderId="42" xfId="0" applyNumberFormat="1" applyFont="1" applyBorder="1" applyAlignment="1">
      <alignment horizontal="left"/>
    </xf>
    <xf numFmtId="3" fontId="15" fillId="0" borderId="28" xfId="0" applyNumberFormat="1" applyFont="1" applyBorder="1" applyAlignment="1">
      <alignment horizontal="left"/>
    </xf>
    <xf numFmtId="3" fontId="15" fillId="0" borderId="42" xfId="0" applyNumberFormat="1" applyFont="1" applyBorder="1" applyAlignment="1">
      <alignment horizontal="left"/>
    </xf>
    <xf numFmtId="4" fontId="15" fillId="0" borderId="28" xfId="0" applyNumberFormat="1" applyFont="1" applyBorder="1" applyAlignment="1">
      <alignment horizontal="left"/>
    </xf>
    <xf numFmtId="0" fontId="15" fillId="0" borderId="42" xfId="0" applyFont="1" applyBorder="1" applyAlignment="1">
      <alignment horizontal="left"/>
    </xf>
    <xf numFmtId="4" fontId="15" fillId="0" borderId="35" xfId="0" applyNumberFormat="1" applyFont="1" applyFill="1" applyBorder="1" applyAlignment="1">
      <alignment horizontal="right"/>
    </xf>
    <xf numFmtId="4" fontId="18" fillId="0" borderId="28" xfId="0" applyNumberFormat="1" applyFont="1" applyBorder="1" applyAlignment="1">
      <alignment horizontal="left"/>
    </xf>
    <xf numFmtId="0" fontId="7" fillId="0" borderId="43" xfId="33" applyNumberFormat="1" applyFont="1" applyFill="1" applyBorder="1" applyAlignment="1">
      <alignment horizontal="center"/>
      <protection/>
    </xf>
    <xf numFmtId="0" fontId="15" fillId="0" borderId="44" xfId="0" applyFont="1" applyFill="1" applyBorder="1" applyAlignment="1">
      <alignment horizontal="center"/>
    </xf>
    <xf numFmtId="0" fontId="8" fillId="0" borderId="43" xfId="33" applyNumberFormat="1" applyFont="1" applyFill="1" applyBorder="1" applyAlignment="1">
      <alignment horizontal="center"/>
      <protection/>
    </xf>
    <xf numFmtId="0" fontId="8" fillId="0" borderId="43" xfId="33" applyNumberFormat="1" applyFont="1" applyFill="1" applyBorder="1" applyAlignment="1">
      <alignment horizontal="left"/>
      <protection/>
    </xf>
    <xf numFmtId="4" fontId="8" fillId="0" borderId="43" xfId="33" applyNumberFormat="1" applyFont="1" applyFill="1" applyBorder="1" applyAlignment="1">
      <alignment horizontal="right"/>
      <protection/>
    </xf>
    <xf numFmtId="4" fontId="8" fillId="0" borderId="43" xfId="33" applyNumberFormat="1" applyFont="1" applyFill="1" applyBorder="1">
      <alignment/>
      <protection/>
    </xf>
    <xf numFmtId="0" fontId="15" fillId="0" borderId="43" xfId="0" applyNumberFormat="1" applyFont="1" applyFill="1" applyBorder="1" applyAlignment="1" applyProtection="1">
      <alignment horizontal="left" vertical="center"/>
      <protection/>
    </xf>
    <xf numFmtId="0" fontId="8" fillId="0" borderId="4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4" fontId="15" fillId="0" borderId="16" xfId="0" applyNumberFormat="1" applyFont="1" applyFill="1" applyBorder="1" applyAlignment="1">
      <alignment horizontal="right"/>
    </xf>
    <xf numFmtId="0" fontId="15" fillId="0" borderId="4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left"/>
    </xf>
    <xf numFmtId="0" fontId="15" fillId="0" borderId="28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15" fillId="0" borderId="0" xfId="0" applyNumberFormat="1" applyFont="1" applyFill="1" applyAlignment="1">
      <alignment/>
    </xf>
    <xf numFmtId="0" fontId="15" fillId="34" borderId="23" xfId="0" applyFont="1" applyFill="1" applyBorder="1" applyAlignment="1">
      <alignment horizontal="left"/>
    </xf>
    <xf numFmtId="0" fontId="15" fillId="34" borderId="28" xfId="0" applyFont="1" applyFill="1" applyBorder="1" applyAlignment="1">
      <alignment horizontal="left"/>
    </xf>
    <xf numFmtId="4" fontId="18" fillId="34" borderId="35" xfId="0" applyNumberFormat="1" applyFont="1" applyFill="1" applyBorder="1" applyAlignment="1">
      <alignment horizontal="right"/>
    </xf>
    <xf numFmtId="4" fontId="18" fillId="0" borderId="23" xfId="0" applyNumberFormat="1" applyFont="1" applyFill="1" applyBorder="1" applyAlignment="1">
      <alignment horizontal="right"/>
    </xf>
    <xf numFmtId="4" fontId="18" fillId="0" borderId="24" xfId="0" applyNumberFormat="1" applyFont="1" applyBorder="1" applyAlignment="1">
      <alignment horizontal="right"/>
    </xf>
    <xf numFmtId="176" fontId="14" fillId="0" borderId="40" xfId="0" applyNumberFormat="1" applyFont="1" applyBorder="1" applyAlignment="1">
      <alignment horizontal="right"/>
    </xf>
    <xf numFmtId="176" fontId="14" fillId="0" borderId="20" xfId="0" applyNumberFormat="1" applyFont="1" applyBorder="1" applyAlignment="1">
      <alignment horizontal="right"/>
    </xf>
    <xf numFmtId="176" fontId="14" fillId="0" borderId="44" xfId="0" applyNumberFormat="1" applyFont="1" applyBorder="1" applyAlignment="1">
      <alignment horizontal="right"/>
    </xf>
    <xf numFmtId="176" fontId="14" fillId="0" borderId="35" xfId="0" applyNumberFormat="1" applyFont="1" applyBorder="1" applyAlignment="1">
      <alignment horizontal="right"/>
    </xf>
    <xf numFmtId="49" fontId="13" fillId="0" borderId="46" xfId="0" applyNumberFormat="1" applyFont="1" applyBorder="1" applyAlignment="1">
      <alignment horizontal="center"/>
    </xf>
    <xf numFmtId="176" fontId="13" fillId="0" borderId="32" xfId="0" applyNumberFormat="1" applyFont="1" applyBorder="1" applyAlignment="1">
      <alignment horizontal="right"/>
    </xf>
    <xf numFmtId="4" fontId="15" fillId="0" borderId="43" xfId="0" applyNumberFormat="1" applyFont="1" applyBorder="1" applyAlignment="1">
      <alignment horizontal="right"/>
    </xf>
    <xf numFmtId="4" fontId="15" fillId="0" borderId="43" xfId="0" applyNumberFormat="1" applyFont="1" applyFill="1" applyBorder="1" applyAlignment="1">
      <alignment horizontal="right"/>
    </xf>
    <xf numFmtId="0" fontId="15" fillId="0" borderId="44" xfId="0" applyFont="1" applyBorder="1" applyAlignment="1">
      <alignment horizontal="center"/>
    </xf>
    <xf numFmtId="0" fontId="15" fillId="0" borderId="43" xfId="0" applyFont="1" applyFill="1" applyBorder="1" applyAlignment="1">
      <alignment horizontal="center"/>
    </xf>
    <xf numFmtId="0" fontId="23" fillId="0" borderId="43" xfId="33" applyNumberFormat="1" applyFont="1" applyFill="1" applyBorder="1" applyAlignment="1">
      <alignment horizontal="left"/>
      <protection/>
    </xf>
    <xf numFmtId="176" fontId="14" fillId="0" borderId="44" xfId="0" applyNumberFormat="1" applyFont="1" applyFill="1" applyBorder="1" applyAlignment="1">
      <alignment horizontal="right"/>
    </xf>
    <xf numFmtId="176" fontId="14" fillId="0" borderId="35" xfId="0" applyNumberFormat="1" applyFont="1" applyFill="1" applyBorder="1" applyAlignment="1">
      <alignment horizontal="right"/>
    </xf>
    <xf numFmtId="3" fontId="15" fillId="0" borderId="42" xfId="0" applyNumberFormat="1" applyFont="1" applyFill="1" applyBorder="1" applyAlignment="1" applyProtection="1">
      <alignment horizontal="left" vertical="center"/>
      <protection/>
    </xf>
    <xf numFmtId="3" fontId="15" fillId="0" borderId="42" xfId="0" applyNumberFormat="1" applyFont="1" applyBorder="1" applyAlignment="1">
      <alignment horizontal="center"/>
    </xf>
    <xf numFmtId="3" fontId="15" fillId="0" borderId="35" xfId="0" applyNumberFormat="1" applyFont="1" applyBorder="1" applyAlignment="1">
      <alignment horizontal="center"/>
    </xf>
    <xf numFmtId="4" fontId="15" fillId="0" borderId="42" xfId="0" applyNumberFormat="1" applyFont="1" applyBorder="1" applyAlignment="1">
      <alignment horizontal="right"/>
    </xf>
    <xf numFmtId="3" fontId="16" fillId="0" borderId="28" xfId="0" applyNumberFormat="1" applyFont="1" applyBorder="1" applyAlignment="1">
      <alignment horizontal="right"/>
    </xf>
    <xf numFmtId="176" fontId="15" fillId="0" borderId="44" xfId="0" applyNumberFormat="1" applyFont="1" applyBorder="1" applyAlignment="1">
      <alignment horizontal="right"/>
    </xf>
    <xf numFmtId="176" fontId="15" fillId="0" borderId="35" xfId="0" applyNumberFormat="1" applyFont="1" applyBorder="1" applyAlignment="1">
      <alignment horizontal="right"/>
    </xf>
    <xf numFmtId="0" fontId="15" fillId="0" borderId="11" xfId="0" applyFont="1" applyBorder="1" applyAlignment="1">
      <alignment horizontal="left"/>
    </xf>
    <xf numFmtId="4" fontId="18" fillId="35" borderId="23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8" fillId="0" borderId="43" xfId="33" applyNumberFormat="1" applyFont="1" applyFill="1" applyBorder="1" applyAlignment="1">
      <alignment horizontal="left" wrapText="1"/>
      <protection/>
    </xf>
    <xf numFmtId="9" fontId="15" fillId="0" borderId="42" xfId="0" applyNumberFormat="1" applyFont="1" applyFill="1" applyBorder="1" applyAlignment="1">
      <alignment horizontal="left"/>
    </xf>
    <xf numFmtId="4" fontId="15" fillId="0" borderId="26" xfId="0" applyNumberFormat="1" applyFont="1" applyFill="1" applyBorder="1" applyAlignment="1">
      <alignment horizontal="right"/>
    </xf>
    <xf numFmtId="4" fontId="15" fillId="0" borderId="44" xfId="0" applyNumberFormat="1" applyFont="1" applyFill="1" applyBorder="1" applyAlignment="1">
      <alignment horizontal="right"/>
    </xf>
    <xf numFmtId="0" fontId="18" fillId="0" borderId="43" xfId="0" applyFont="1" applyFill="1" applyBorder="1" applyAlignment="1">
      <alignment horizontal="center"/>
    </xf>
    <xf numFmtId="0" fontId="7" fillId="0" borderId="42" xfId="33" applyNumberFormat="1" applyFont="1" applyFill="1" applyBorder="1" applyAlignment="1">
      <alignment horizont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>
      <alignment/>
    </xf>
    <xf numFmtId="4" fontId="15" fillId="0" borderId="28" xfId="0" applyNumberFormat="1" applyFont="1" applyFill="1" applyBorder="1" applyAlignment="1">
      <alignment horizontal="left"/>
    </xf>
    <xf numFmtId="180" fontId="18" fillId="0" borderId="23" xfId="0" applyNumberFormat="1" applyFont="1" applyFill="1" applyBorder="1" applyAlignment="1">
      <alignment horizontal="right"/>
    </xf>
    <xf numFmtId="0" fontId="8" fillId="0" borderId="43" xfId="33" applyNumberFormat="1" applyFont="1" applyFill="1" applyBorder="1" applyAlignment="1">
      <alignment horizontal="left" wrapText="1"/>
      <protection/>
    </xf>
    <xf numFmtId="3" fontId="15" fillId="0" borderId="28" xfId="0" applyNumberFormat="1" applyFont="1" applyFill="1" applyBorder="1" applyAlignment="1">
      <alignment horizontal="left"/>
    </xf>
    <xf numFmtId="3" fontId="15" fillId="0" borderId="42" xfId="0" applyNumberFormat="1" applyFont="1" applyFill="1" applyBorder="1" applyAlignment="1">
      <alignment horizontal="left"/>
    </xf>
    <xf numFmtId="0" fontId="18" fillId="35" borderId="23" xfId="0" applyFont="1" applyFill="1" applyBorder="1" applyAlignment="1">
      <alignment horizontal="left"/>
    </xf>
    <xf numFmtId="0" fontId="18" fillId="35" borderId="28" xfId="0" applyFont="1" applyFill="1" applyBorder="1" applyAlignment="1">
      <alignment horizontal="left"/>
    </xf>
    <xf numFmtId="4" fontId="18" fillId="0" borderId="28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4" fontId="14" fillId="0" borderId="0" xfId="0" applyNumberFormat="1" applyFont="1" applyFill="1" applyBorder="1" applyAlignment="1">
      <alignment horizontal="left"/>
    </xf>
    <xf numFmtId="4" fontId="14" fillId="0" borderId="0" xfId="0" applyNumberFormat="1" applyFont="1" applyFill="1" applyBorder="1" applyAlignment="1">
      <alignment horizontal="center"/>
    </xf>
    <xf numFmtId="4" fontId="14" fillId="0" borderId="11" xfId="0" applyNumberFormat="1" applyFont="1" applyFill="1" applyBorder="1" applyAlignment="1">
      <alignment horizontal="center"/>
    </xf>
    <xf numFmtId="4" fontId="14" fillId="35" borderId="28" xfId="0" applyNumberFormat="1" applyFont="1" applyFill="1" applyBorder="1" applyAlignment="1">
      <alignment horizontal="left"/>
    </xf>
    <xf numFmtId="0" fontId="18" fillId="0" borderId="42" xfId="0" applyFont="1" applyFill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7" fillId="36" borderId="43" xfId="33" applyNumberFormat="1" applyFont="1" applyFill="1" applyBorder="1" applyAlignment="1">
      <alignment horizontal="center"/>
      <protection/>
    </xf>
    <xf numFmtId="0" fontId="8" fillId="36" borderId="43" xfId="33" applyNumberFormat="1" applyFont="1" applyFill="1" applyBorder="1" applyAlignment="1">
      <alignment horizontal="center"/>
      <protection/>
    </xf>
    <xf numFmtId="4" fontId="8" fillId="36" borderId="43" xfId="33" applyNumberFormat="1" applyFont="1" applyFill="1" applyBorder="1" applyAlignment="1">
      <alignment horizontal="right"/>
      <protection/>
    </xf>
    <xf numFmtId="4" fontId="8" fillId="36" borderId="43" xfId="33" applyNumberFormat="1" applyFont="1" applyFill="1" applyBorder="1">
      <alignment/>
      <protection/>
    </xf>
    <xf numFmtId="0" fontId="15" fillId="36" borderId="44" xfId="0" applyFont="1" applyFill="1" applyBorder="1" applyAlignment="1">
      <alignment horizontal="center"/>
    </xf>
    <xf numFmtId="0" fontId="15" fillId="36" borderId="43" xfId="0" applyFont="1" applyFill="1" applyBorder="1" applyAlignment="1">
      <alignment horizontal="center"/>
    </xf>
    <xf numFmtId="0" fontId="24" fillId="36" borderId="43" xfId="0" applyNumberFormat="1" applyFont="1" applyFill="1" applyBorder="1" applyAlignment="1" applyProtection="1">
      <alignment horizontal="left" vertical="center"/>
      <protection/>
    </xf>
    <xf numFmtId="0" fontId="8" fillId="36" borderId="43" xfId="0" applyFont="1" applyFill="1" applyBorder="1" applyAlignment="1">
      <alignment horizontal="center"/>
    </xf>
    <xf numFmtId="4" fontId="15" fillId="36" borderId="43" xfId="0" applyNumberFormat="1" applyFont="1" applyFill="1" applyBorder="1" applyAlignment="1">
      <alignment horizontal="right"/>
    </xf>
    <xf numFmtId="0" fontId="23" fillId="36" borderId="43" xfId="33" applyNumberFormat="1" applyFont="1" applyFill="1" applyBorder="1" applyAlignment="1">
      <alignment horizontal="left"/>
      <protection/>
    </xf>
    <xf numFmtId="0" fontId="8" fillId="0" borderId="43" xfId="33" applyNumberFormat="1" applyFont="1" applyFill="1" applyBorder="1" applyAlignment="1">
      <alignment/>
      <protection/>
    </xf>
    <xf numFmtId="0" fontId="15" fillId="0" borderId="43" xfId="0" applyFont="1" applyFill="1" applyBorder="1" applyAlignment="1">
      <alignment/>
    </xf>
    <xf numFmtId="0" fontId="15" fillId="0" borderId="43" xfId="0" applyFont="1" applyBorder="1" applyAlignment="1">
      <alignment/>
    </xf>
    <xf numFmtId="0" fontId="8" fillId="0" borderId="43" xfId="33" applyNumberFormat="1" applyFont="1" applyFill="1" applyBorder="1" applyAlignment="1">
      <alignment wrapText="1"/>
      <protection/>
    </xf>
    <xf numFmtId="0" fontId="14" fillId="0" borderId="29" xfId="0" applyFont="1" applyBorder="1" applyAlignment="1">
      <alignment/>
    </xf>
    <xf numFmtId="0" fontId="8" fillId="0" borderId="47" xfId="33" applyNumberFormat="1" applyFont="1" applyFill="1" applyBorder="1" applyAlignment="1">
      <alignment horizontal="left" wrapTex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6" borderId="43" xfId="33" applyNumberFormat="1" applyFont="1" applyFill="1" applyBorder="1" applyAlignment="1">
      <alignment/>
      <protection/>
    </xf>
    <xf numFmtId="0" fontId="15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Alignment="1">
      <alignment/>
    </xf>
    <xf numFmtId="0" fontId="6" fillId="0" borderId="43" xfId="33" applyNumberFormat="1" applyFont="1" applyFill="1" applyBorder="1" applyAlignment="1">
      <alignment horizontal="center"/>
      <protection/>
    </xf>
    <xf numFmtId="0" fontId="6" fillId="0" borderId="42" xfId="33" applyNumberFormat="1" applyFont="1" applyFill="1" applyBorder="1" applyAlignment="1">
      <alignment horizontal="center"/>
      <protection/>
    </xf>
    <xf numFmtId="0" fontId="6" fillId="36" borderId="43" xfId="33" applyNumberFormat="1" applyFont="1" applyFill="1" applyBorder="1" applyAlignment="1">
      <alignment horizontal="center"/>
      <protection/>
    </xf>
    <xf numFmtId="0" fontId="13" fillId="0" borderId="43" xfId="0" applyFont="1" applyFill="1" applyBorder="1" applyAlignment="1">
      <alignment horizontal="center"/>
    </xf>
    <xf numFmtId="0" fontId="6" fillId="0" borderId="0" xfId="33" applyNumberFormat="1" applyFont="1" applyFill="1" applyBorder="1" applyAlignment="1">
      <alignment horizontal="center"/>
      <protection/>
    </xf>
    <xf numFmtId="4" fontId="15" fillId="0" borderId="43" xfId="0" applyNumberFormat="1" applyFont="1" applyFill="1" applyBorder="1" applyAlignment="1">
      <alignment/>
    </xf>
    <xf numFmtId="4" fontId="15" fillId="36" borderId="35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4" fontId="14" fillId="0" borderId="12" xfId="0" applyNumberFormat="1" applyFont="1" applyFill="1" applyBorder="1" applyAlignment="1">
      <alignment horizontal="left"/>
    </xf>
    <xf numFmtId="0" fontId="14" fillId="0" borderId="48" xfId="0" applyFont="1" applyBorder="1" applyAlignment="1">
      <alignment horizontal="center"/>
    </xf>
    <xf numFmtId="0" fontId="13" fillId="36" borderId="4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3" fillId="36" borderId="47" xfId="33" applyNumberFormat="1" applyFont="1" applyFill="1" applyBorder="1" applyAlignment="1">
      <alignment horizontal="left" wrapText="1"/>
      <protection/>
    </xf>
    <xf numFmtId="0" fontId="8" fillId="0" borderId="47" xfId="33" applyNumberFormat="1" applyFont="1" applyFill="1" applyBorder="1" applyAlignment="1">
      <alignment horizontal="center"/>
      <protection/>
    </xf>
    <xf numFmtId="4" fontId="8" fillId="0" borderId="47" xfId="33" applyNumberFormat="1" applyFont="1" applyFill="1" applyBorder="1">
      <alignment/>
      <protection/>
    </xf>
    <xf numFmtId="0" fontId="13" fillId="0" borderId="42" xfId="0" applyFont="1" applyFill="1" applyBorder="1" applyAlignment="1">
      <alignment horizontal="center"/>
    </xf>
    <xf numFmtId="0" fontId="9" fillId="0" borderId="43" xfId="33" applyNumberFormat="1" applyFont="1" applyFill="1" applyBorder="1" applyAlignment="1">
      <alignment/>
      <protection/>
    </xf>
    <xf numFmtId="0" fontId="14" fillId="36" borderId="43" xfId="0" applyFont="1" applyFill="1" applyBorder="1" applyAlignment="1">
      <alignment/>
    </xf>
    <xf numFmtId="0" fontId="9" fillId="0" borderId="43" xfId="33" applyNumberFormat="1" applyFont="1" applyFill="1" applyBorder="1" applyAlignment="1">
      <alignment wrapText="1"/>
      <protection/>
    </xf>
    <xf numFmtId="0" fontId="9" fillId="36" borderId="43" xfId="33" applyNumberFormat="1" applyFont="1" applyFill="1" applyBorder="1" applyAlignment="1">
      <alignment/>
      <protection/>
    </xf>
    <xf numFmtId="4" fontId="15" fillId="37" borderId="44" xfId="0" applyNumberFormat="1" applyFont="1" applyFill="1" applyBorder="1" applyAlignment="1">
      <alignment horizontal="right"/>
    </xf>
    <xf numFmtId="4" fontId="15" fillId="37" borderId="27" xfId="0" applyNumberFormat="1" applyFont="1" applyFill="1" applyBorder="1" applyAlignment="1">
      <alignment horizontal="right"/>
    </xf>
    <xf numFmtId="4" fontId="1" fillId="37" borderId="0" xfId="0" applyNumberFormat="1" applyFont="1" applyFill="1" applyBorder="1" applyAlignment="1">
      <alignment horizontal="right"/>
    </xf>
    <xf numFmtId="4" fontId="15" fillId="38" borderId="44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4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17" fillId="0" borderId="50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34" xfId="0" applyFont="1" applyBorder="1" applyAlignment="1">
      <alignment horizontal="left"/>
    </xf>
    <xf numFmtId="0" fontId="18" fillId="34" borderId="28" xfId="0" applyFont="1" applyFill="1" applyBorder="1" applyAlignment="1">
      <alignment horizontal="left"/>
    </xf>
    <xf numFmtId="0" fontId="18" fillId="34" borderId="42" xfId="0" applyFont="1" applyFill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15" fillId="0" borderId="42" xfId="0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3" fontId="15" fillId="0" borderId="28" xfId="0" applyNumberFormat="1" applyFont="1" applyBorder="1" applyAlignment="1">
      <alignment horizontal="left"/>
    </xf>
    <xf numFmtId="3" fontId="15" fillId="0" borderId="42" xfId="0" applyNumberFormat="1" applyFont="1" applyBorder="1" applyAlignment="1">
      <alignment horizontal="left"/>
    </xf>
    <xf numFmtId="0" fontId="25" fillId="0" borderId="0" xfId="0" applyFont="1" applyAlignment="1">
      <alignment horizontal="center"/>
    </xf>
    <xf numFmtId="3" fontId="15" fillId="0" borderId="0" xfId="0" applyNumberFormat="1" applyFont="1" applyFill="1" applyBorder="1" applyAlignment="1">
      <alignment horizontal="left"/>
    </xf>
    <xf numFmtId="3" fontId="15" fillId="0" borderId="11" xfId="0" applyNumberFormat="1" applyFont="1" applyFill="1" applyBorder="1" applyAlignment="1">
      <alignment horizontal="left"/>
    </xf>
    <xf numFmtId="3" fontId="18" fillId="34" borderId="28" xfId="0" applyNumberFormat="1" applyFont="1" applyFill="1" applyBorder="1" applyAlignment="1">
      <alignment horizontal="left"/>
    </xf>
    <xf numFmtId="3" fontId="18" fillId="34" borderId="42" xfId="0" applyNumberFormat="1" applyFont="1" applyFill="1" applyBorder="1" applyAlignment="1">
      <alignment horizontal="left"/>
    </xf>
    <xf numFmtId="0" fontId="15" fillId="0" borderId="23" xfId="0" applyFont="1" applyBorder="1" applyAlignment="1">
      <alignment horizontal="left" wrapText="1"/>
    </xf>
    <xf numFmtId="0" fontId="15" fillId="0" borderId="28" xfId="0" applyFont="1" applyBorder="1" applyAlignment="1">
      <alignment horizontal="left" wrapText="1"/>
    </xf>
    <xf numFmtId="0" fontId="6" fillId="0" borderId="49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6" fillId="0" borderId="49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4" fontId="6" fillId="0" borderId="38" xfId="0" applyNumberFormat="1" applyFont="1" applyBorder="1" applyAlignment="1">
      <alignment horizontal="center" vertical="center" wrapText="1"/>
    </xf>
    <xf numFmtId="4" fontId="6" fillId="0" borderId="41" xfId="0" applyNumberFormat="1" applyFont="1" applyBorder="1" applyAlignment="1">
      <alignment horizontal="center" vertical="center" wrapText="1"/>
    </xf>
    <xf numFmtId="4" fontId="6" fillId="0" borderId="51" xfId="0" applyNumberFormat="1" applyFont="1" applyBorder="1" applyAlignment="1">
      <alignment horizontal="center" vertical="center" wrapText="1"/>
    </xf>
    <xf numFmtId="4" fontId="6" fillId="0" borderId="47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47" xfId="0" applyNumberFormat="1" applyFont="1" applyBorder="1" applyAlignment="1">
      <alignment horizontal="left" vertical="top" wrapText="1"/>
    </xf>
    <xf numFmtId="4" fontId="6" fillId="0" borderId="16" xfId="0" applyNumberFormat="1" applyFont="1" applyBorder="1" applyAlignment="1">
      <alignment horizontal="left" vertical="top" wrapText="1"/>
    </xf>
    <xf numFmtId="0" fontId="6" fillId="0" borderId="23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4" fontId="6" fillId="0" borderId="53" xfId="0" applyNumberFormat="1" applyFont="1" applyBorder="1" applyAlignment="1">
      <alignment horizontal="center" vertical="center" wrapText="1"/>
    </xf>
    <xf numFmtId="4" fontId="6" fillId="0" borderId="52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horizontal="left"/>
    </xf>
    <xf numFmtId="0" fontId="15" fillId="0" borderId="54" xfId="0" applyFont="1" applyBorder="1" applyAlignment="1">
      <alignment horizontal="left"/>
    </xf>
    <xf numFmtId="0" fontId="15" fillId="0" borderId="55" xfId="0" applyFont="1" applyBorder="1" applyAlignment="1">
      <alignment horizontal="left"/>
    </xf>
    <xf numFmtId="4" fontId="6" fillId="0" borderId="56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3" fontId="18" fillId="35" borderId="28" xfId="0" applyNumberFormat="1" applyFont="1" applyFill="1" applyBorder="1" applyAlignment="1">
      <alignment horizontal="left"/>
    </xf>
    <xf numFmtId="3" fontId="18" fillId="35" borderId="42" xfId="0" applyNumberFormat="1" applyFont="1" applyFill="1" applyBorder="1" applyAlignment="1">
      <alignment horizontal="left"/>
    </xf>
    <xf numFmtId="4" fontId="6" fillId="0" borderId="40" xfId="0" applyNumberFormat="1" applyFont="1" applyBorder="1" applyAlignment="1">
      <alignment horizontal="center"/>
    </xf>
    <xf numFmtId="4" fontId="6" fillId="0" borderId="37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176" fontId="6" fillId="0" borderId="57" xfId="0" applyNumberFormat="1" applyFont="1" applyBorder="1" applyAlignment="1">
      <alignment horizontal="center"/>
    </xf>
    <xf numFmtId="176" fontId="6" fillId="0" borderId="51" xfId="0" applyNumberFormat="1" applyFont="1" applyBorder="1" applyAlignment="1">
      <alignment horizontal="center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4" fontId="6" fillId="0" borderId="60" xfId="0" applyNumberFormat="1" applyFont="1" applyFill="1" applyBorder="1" applyAlignment="1">
      <alignment horizontal="center" vertical="center" wrapText="1"/>
    </xf>
    <xf numFmtId="4" fontId="6" fillId="0" borderId="27" xfId="0" applyNumberFormat="1" applyFont="1" applyFill="1" applyBorder="1" applyAlignment="1">
      <alignment horizontal="center" vertical="center" wrapText="1"/>
    </xf>
    <xf numFmtId="4" fontId="6" fillId="0" borderId="58" xfId="0" applyNumberFormat="1" applyFont="1" applyBorder="1" applyAlignment="1">
      <alignment horizontal="center" vertical="center" wrapText="1"/>
    </xf>
    <xf numFmtId="4" fontId="6" fillId="0" borderId="36" xfId="0" applyNumberFormat="1" applyFont="1" applyBorder="1" applyAlignment="1">
      <alignment horizontal="center" vertical="center" wrapText="1"/>
    </xf>
    <xf numFmtId="4" fontId="6" fillId="0" borderId="5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3" fontId="15" fillId="0" borderId="41" xfId="0" applyNumberFormat="1" applyFont="1" applyBorder="1" applyAlignment="1">
      <alignment horizontal="left"/>
    </xf>
    <xf numFmtId="3" fontId="15" fillId="0" borderId="61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4" fontId="14" fillId="0" borderId="45" xfId="0" applyNumberFormat="1" applyFont="1" applyFill="1" applyBorder="1" applyAlignment="1">
      <alignment horizontal="center"/>
    </xf>
    <xf numFmtId="4" fontId="14" fillId="0" borderId="11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 horizontal="left" wrapText="1"/>
    </xf>
    <xf numFmtId="0" fontId="15" fillId="0" borderId="28" xfId="0" applyFont="1" applyFill="1" applyBorder="1" applyAlignment="1">
      <alignment horizontal="left" wrapText="1"/>
    </xf>
    <xf numFmtId="0" fontId="15" fillId="0" borderId="4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3" fontId="15" fillId="0" borderId="28" xfId="0" applyNumberFormat="1" applyFont="1" applyFill="1" applyBorder="1" applyAlignment="1">
      <alignment horizontal="left"/>
    </xf>
    <xf numFmtId="3" fontId="15" fillId="0" borderId="42" xfId="0" applyNumberFormat="1" applyFont="1" applyFill="1" applyBorder="1" applyAlignment="1">
      <alignment horizontal="left"/>
    </xf>
    <xf numFmtId="0" fontId="6" fillId="0" borderId="4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55" xfId="0" applyFont="1" applyBorder="1" applyAlignment="1">
      <alignment horizontal="center" vertical="center" textRotation="90" wrapText="1"/>
    </xf>
    <xf numFmtId="4" fontId="6" fillId="0" borderId="62" xfId="0" applyNumberFormat="1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textRotation="90" wrapText="1"/>
    </xf>
    <xf numFmtId="0" fontId="9" fillId="0" borderId="35" xfId="0" applyFont="1" applyBorder="1" applyAlignment="1">
      <alignment horizontal="center" vertical="center" textRotation="90" wrapText="1"/>
    </xf>
    <xf numFmtId="0" fontId="9" fillId="0" borderId="32" xfId="0" applyFont="1" applyBorder="1" applyAlignment="1">
      <alignment horizontal="center" vertical="center" textRotation="90" wrapText="1"/>
    </xf>
    <xf numFmtId="0" fontId="19" fillId="0" borderId="0" xfId="0" applyFont="1" applyAlignment="1">
      <alignment horizontal="center"/>
    </xf>
    <xf numFmtId="176" fontId="6" fillId="0" borderId="60" xfId="0" applyNumberFormat="1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center" vertical="center" wrapText="1"/>
    </xf>
    <xf numFmtId="176" fontId="6" fillId="0" borderId="63" xfId="0" applyNumberFormat="1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13" fillId="0" borderId="28" xfId="0" applyNumberFormat="1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3" fontId="14" fillId="0" borderId="0" xfId="0" applyNumberFormat="1" applyFont="1" applyBorder="1" applyAlignment="1">
      <alignment horizontal="left"/>
    </xf>
    <xf numFmtId="3" fontId="14" fillId="0" borderId="11" xfId="0" applyNumberFormat="1" applyFont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4" fontId="1" fillId="0" borderId="11" xfId="0" applyNumberFormat="1" applyFont="1" applyFill="1" applyBorder="1" applyAlignment="1">
      <alignment horizontal="left"/>
    </xf>
    <xf numFmtId="49" fontId="12" fillId="0" borderId="14" xfId="0" applyNumberFormat="1" applyFont="1" applyBorder="1" applyAlignment="1">
      <alignment horizontal="left"/>
    </xf>
    <xf numFmtId="49" fontId="12" fillId="0" borderId="34" xfId="0" applyNumberFormat="1" applyFont="1" applyBorder="1" applyAlignment="1">
      <alignment horizontal="left"/>
    </xf>
    <xf numFmtId="0" fontId="18" fillId="0" borderId="28" xfId="0" applyFont="1" applyBorder="1" applyAlignment="1">
      <alignment horizontal="left"/>
    </xf>
    <xf numFmtId="0" fontId="18" fillId="0" borderId="42" xfId="0" applyFont="1" applyBorder="1" applyAlignment="1">
      <alignment horizontal="left"/>
    </xf>
    <xf numFmtId="4" fontId="13" fillId="35" borderId="23" xfId="0" applyNumberFormat="1" applyFont="1" applyFill="1" applyBorder="1" applyAlignment="1">
      <alignment horizontal="center"/>
    </xf>
    <xf numFmtId="4" fontId="13" fillId="35" borderId="4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K77"/>
  <sheetViews>
    <sheetView showZeros="0" tabSelected="1" zoomScalePageLayoutView="0" workbookViewId="0" topLeftCell="A10">
      <selection activeCell="A65" sqref="A65:IV76"/>
    </sheetView>
  </sheetViews>
  <sheetFormatPr defaultColWidth="9.125" defaultRowHeight="12.75"/>
  <cols>
    <col min="1" max="1" width="3.50390625" style="5" customWidth="1"/>
    <col min="2" max="2" width="9.00390625" style="5" customWidth="1"/>
    <col min="3" max="3" width="10.50390625" style="206" customWidth="1"/>
    <col min="4" max="4" width="41.875" style="5" customWidth="1"/>
    <col min="5" max="5" width="3.50390625" style="17" customWidth="1"/>
    <col min="6" max="6" width="5.625" style="5" customWidth="1"/>
    <col min="7" max="7" width="9.625" style="13" customWidth="1"/>
    <col min="8" max="8" width="8.00390625" style="13" customWidth="1"/>
    <col min="9" max="9" width="10.625" style="13" customWidth="1"/>
    <col min="10" max="10" width="10.625" style="14" customWidth="1"/>
    <col min="11" max="11" width="5.375" style="5" customWidth="1"/>
    <col min="12" max="16384" width="9.125" style="5" customWidth="1"/>
  </cols>
  <sheetData>
    <row r="1" spans="1:10" s="72" customFormat="1" ht="12.75" customHeight="1">
      <c r="A1" s="86" t="s">
        <v>28</v>
      </c>
      <c r="B1" s="86"/>
      <c r="C1" s="205"/>
      <c r="E1" s="84"/>
      <c r="F1" s="244" t="s">
        <v>68</v>
      </c>
      <c r="G1" s="245"/>
      <c r="H1" s="245"/>
      <c r="I1" s="245"/>
      <c r="J1" s="245"/>
    </row>
    <row r="2" spans="1:10" s="72" customFormat="1" ht="12.75" customHeight="1">
      <c r="A2" s="86" t="s">
        <v>69</v>
      </c>
      <c r="B2" s="86"/>
      <c r="C2" s="205"/>
      <c r="E2" s="84"/>
      <c r="F2" s="270" t="s">
        <v>117</v>
      </c>
      <c r="G2" s="271"/>
      <c r="H2" s="271"/>
      <c r="I2" s="271"/>
      <c r="J2" s="271"/>
    </row>
    <row r="3" spans="1:10" s="72" customFormat="1" ht="12.75" customHeight="1">
      <c r="A3" s="86" t="s">
        <v>70</v>
      </c>
      <c r="B3" s="86"/>
      <c r="C3" s="205"/>
      <c r="E3" s="84"/>
      <c r="F3" s="271"/>
      <c r="G3" s="271"/>
      <c r="H3" s="271"/>
      <c r="I3" s="271"/>
      <c r="J3" s="271"/>
    </row>
    <row r="4" spans="1:10" s="72" customFormat="1" ht="12.75" customHeight="1">
      <c r="A4" s="86" t="s">
        <v>76</v>
      </c>
      <c r="B4" s="86"/>
      <c r="C4" s="205"/>
      <c r="E4" s="84"/>
      <c r="F4" s="271"/>
      <c r="G4" s="271"/>
      <c r="H4" s="271"/>
      <c r="I4" s="271"/>
      <c r="J4" s="271"/>
    </row>
    <row r="5" spans="1:10" s="72" customFormat="1" ht="12.75" customHeight="1">
      <c r="A5" s="86"/>
      <c r="B5" s="86"/>
      <c r="C5" s="205"/>
      <c r="E5" s="84"/>
      <c r="F5" s="133" t="s">
        <v>32</v>
      </c>
      <c r="G5" s="134" t="s">
        <v>116</v>
      </c>
      <c r="H5" s="135"/>
      <c r="I5" s="135"/>
      <c r="J5" s="136"/>
    </row>
    <row r="6" spans="1:11" ht="19.5" customHeight="1">
      <c r="A6" s="257" t="s">
        <v>31</v>
      </c>
      <c r="B6" s="257"/>
      <c r="C6" s="257"/>
      <c r="D6" s="257"/>
      <c r="E6" s="257"/>
      <c r="F6" s="257"/>
      <c r="G6" s="257"/>
      <c r="H6" s="257"/>
      <c r="I6" s="257"/>
      <c r="J6" s="257"/>
      <c r="K6" s="16"/>
    </row>
    <row r="7" ht="6" customHeight="1" thickBot="1"/>
    <row r="8" spans="1:11" ht="12.75" customHeight="1">
      <c r="A8" s="267" t="s">
        <v>0</v>
      </c>
      <c r="B8" s="264" t="s">
        <v>92</v>
      </c>
      <c r="C8" s="241" t="s">
        <v>52</v>
      </c>
      <c r="D8" s="241" t="s">
        <v>1</v>
      </c>
      <c r="E8" s="277" t="s">
        <v>41</v>
      </c>
      <c r="F8" s="274" t="s">
        <v>30</v>
      </c>
      <c r="G8" s="280" t="s">
        <v>29</v>
      </c>
      <c r="H8" s="281"/>
      <c r="I8" s="281"/>
      <c r="J8" s="282"/>
      <c r="K8" s="9"/>
    </row>
    <row r="9" spans="1:11" ht="12.75" customHeight="1">
      <c r="A9" s="268"/>
      <c r="B9" s="265"/>
      <c r="C9" s="272"/>
      <c r="D9" s="242"/>
      <c r="E9" s="278"/>
      <c r="F9" s="275"/>
      <c r="G9" s="283" t="s">
        <v>4</v>
      </c>
      <c r="H9" s="285" t="s">
        <v>48</v>
      </c>
      <c r="I9" s="287" t="s">
        <v>49</v>
      </c>
      <c r="J9" s="288"/>
      <c r="K9" s="22"/>
    </row>
    <row r="10" spans="1:11" ht="12.75" customHeight="1" thickBot="1">
      <c r="A10" s="269"/>
      <c r="B10" s="266"/>
      <c r="C10" s="273"/>
      <c r="D10" s="243"/>
      <c r="E10" s="279"/>
      <c r="F10" s="276"/>
      <c r="G10" s="284"/>
      <c r="H10" s="286"/>
      <c r="I10" s="47" t="s">
        <v>13</v>
      </c>
      <c r="J10" s="53" t="s">
        <v>14</v>
      </c>
      <c r="K10" s="22"/>
    </row>
    <row r="11" spans="1:11" ht="12.75" customHeight="1">
      <c r="A11" s="119"/>
      <c r="B11" s="118"/>
      <c r="C11" s="199"/>
      <c r="D11" s="152"/>
      <c r="E11" s="120"/>
      <c r="F11" s="120"/>
      <c r="G11" s="122"/>
      <c r="H11" s="123"/>
      <c r="I11" s="55">
        <f>ROUND(G11*H11,2)</f>
        <v>0</v>
      </c>
      <c r="J11" s="56"/>
      <c r="K11" s="6"/>
    </row>
    <row r="12" spans="1:11" ht="12.75" customHeight="1">
      <c r="A12" s="193">
        <v>1</v>
      </c>
      <c r="B12" s="189"/>
      <c r="C12" s="207"/>
      <c r="D12" s="198" t="s">
        <v>98</v>
      </c>
      <c r="E12" s="190"/>
      <c r="F12" s="190"/>
      <c r="G12" s="191"/>
      <c r="H12" s="192"/>
      <c r="I12" s="197">
        <f aca="true" t="shared" si="0" ref="I12:I50">ROUND(G12*H12,2)</f>
        <v>0</v>
      </c>
      <c r="J12" s="220"/>
      <c r="K12" s="6"/>
    </row>
    <row r="13" spans="1:11" ht="12.75" customHeight="1">
      <c r="A13" s="119">
        <v>2</v>
      </c>
      <c r="B13" s="214" t="s">
        <v>112</v>
      </c>
      <c r="C13" s="231" t="s">
        <v>79</v>
      </c>
      <c r="D13" s="121" t="s">
        <v>78</v>
      </c>
      <c r="E13" s="120">
        <v>1</v>
      </c>
      <c r="F13" s="120" t="s">
        <v>60</v>
      </c>
      <c r="G13" s="122">
        <v>1200</v>
      </c>
      <c r="H13" s="123">
        <v>0.16</v>
      </c>
      <c r="I13" s="149">
        <f t="shared" si="0"/>
        <v>192</v>
      </c>
      <c r="J13" s="116"/>
      <c r="K13" s="6"/>
    </row>
    <row r="14" spans="1:11" ht="12.75" customHeight="1">
      <c r="A14" s="119">
        <v>3</v>
      </c>
      <c r="B14" s="214" t="s">
        <v>101</v>
      </c>
      <c r="C14" s="231" t="s">
        <v>102</v>
      </c>
      <c r="D14" s="166" t="s">
        <v>103</v>
      </c>
      <c r="E14" s="120">
        <v>2</v>
      </c>
      <c r="F14" s="120" t="s">
        <v>88</v>
      </c>
      <c r="G14" s="122">
        <v>20</v>
      </c>
      <c r="H14" s="122">
        <v>0.65</v>
      </c>
      <c r="I14" s="149">
        <f t="shared" si="0"/>
        <v>13</v>
      </c>
      <c r="J14" s="116"/>
      <c r="K14" s="6"/>
    </row>
    <row r="15" spans="1:11" ht="12.75" customHeight="1">
      <c r="A15" s="150">
        <v>4</v>
      </c>
      <c r="B15" s="214" t="s">
        <v>62</v>
      </c>
      <c r="C15" s="231" t="s">
        <v>63</v>
      </c>
      <c r="D15" s="166" t="s">
        <v>64</v>
      </c>
      <c r="E15" s="120">
        <v>3</v>
      </c>
      <c r="F15" s="120" t="s">
        <v>61</v>
      </c>
      <c r="G15" s="122">
        <v>6</v>
      </c>
      <c r="H15" s="122">
        <v>12</v>
      </c>
      <c r="I15" s="149">
        <f t="shared" si="0"/>
        <v>72</v>
      </c>
      <c r="J15" s="116"/>
      <c r="K15" s="6"/>
    </row>
    <row r="16" spans="1:11" ht="12.75" customHeight="1">
      <c r="A16" s="150">
        <v>5</v>
      </c>
      <c r="B16" s="214" t="s">
        <v>65</v>
      </c>
      <c r="C16" s="231" t="s">
        <v>66</v>
      </c>
      <c r="D16" s="166" t="s">
        <v>67</v>
      </c>
      <c r="E16" s="120">
        <v>4</v>
      </c>
      <c r="F16" s="120" t="s">
        <v>61</v>
      </c>
      <c r="G16" s="122">
        <v>6</v>
      </c>
      <c r="H16" s="122">
        <v>1.05</v>
      </c>
      <c r="I16" s="149">
        <f t="shared" si="0"/>
        <v>6.3</v>
      </c>
      <c r="J16" s="116"/>
      <c r="K16" s="6"/>
    </row>
    <row r="17" spans="1:11" ht="12.75" customHeight="1">
      <c r="A17" s="150">
        <v>6</v>
      </c>
      <c r="B17" s="214" t="s">
        <v>113</v>
      </c>
      <c r="C17" s="231" t="s">
        <v>111</v>
      </c>
      <c r="D17" s="176" t="s">
        <v>118</v>
      </c>
      <c r="E17" s="120">
        <v>5</v>
      </c>
      <c r="F17" s="120" t="s">
        <v>61</v>
      </c>
      <c r="G17" s="122">
        <v>10</v>
      </c>
      <c r="H17" s="122">
        <v>90</v>
      </c>
      <c r="I17" s="149">
        <f t="shared" si="0"/>
        <v>900</v>
      </c>
      <c r="J17" s="116"/>
      <c r="K17" s="6"/>
    </row>
    <row r="18" spans="1:11" ht="12.75" customHeight="1">
      <c r="A18" s="193">
        <v>7</v>
      </c>
      <c r="B18" s="225"/>
      <c r="C18" s="232"/>
      <c r="D18" s="195" t="s">
        <v>99</v>
      </c>
      <c r="E18" s="196"/>
      <c r="F18" s="194"/>
      <c r="G18" s="191"/>
      <c r="H18" s="197">
        <v>0</v>
      </c>
      <c r="I18" s="197">
        <f t="shared" si="0"/>
        <v>0</v>
      </c>
      <c r="J18" s="220"/>
      <c r="K18" s="6"/>
    </row>
    <row r="19" spans="1:11" ht="12.75" customHeight="1">
      <c r="A19" s="150">
        <v>8</v>
      </c>
      <c r="B19" s="217" t="s">
        <v>89</v>
      </c>
      <c r="C19" s="233" t="s">
        <v>71</v>
      </c>
      <c r="D19" s="166" t="s">
        <v>85</v>
      </c>
      <c r="E19" s="125">
        <v>6</v>
      </c>
      <c r="F19" s="120" t="s">
        <v>61</v>
      </c>
      <c r="G19" s="122">
        <v>120</v>
      </c>
      <c r="H19" s="149">
        <v>15</v>
      </c>
      <c r="I19" s="149">
        <f t="shared" si="0"/>
        <v>1800</v>
      </c>
      <c r="J19" s="116"/>
      <c r="K19" s="6"/>
    </row>
    <row r="20" spans="1:11" ht="12.75" customHeight="1">
      <c r="A20" s="150">
        <v>9</v>
      </c>
      <c r="B20" s="214" t="s">
        <v>93</v>
      </c>
      <c r="C20" s="233" t="s">
        <v>72</v>
      </c>
      <c r="D20" s="204" t="s">
        <v>73</v>
      </c>
      <c r="E20" s="228">
        <v>7</v>
      </c>
      <c r="F20" s="120" t="s">
        <v>60</v>
      </c>
      <c r="G20" s="122">
        <v>1200</v>
      </c>
      <c r="H20" s="229">
        <v>1.5</v>
      </c>
      <c r="I20" s="149">
        <f t="shared" si="0"/>
        <v>1800</v>
      </c>
      <c r="J20" s="116"/>
      <c r="K20" s="6"/>
    </row>
    <row r="21" spans="1:11" ht="12.75" customHeight="1">
      <c r="A21" s="193">
        <v>10</v>
      </c>
      <c r="B21" s="216"/>
      <c r="C21" s="234"/>
      <c r="D21" s="227" t="s">
        <v>100</v>
      </c>
      <c r="E21" s="190"/>
      <c r="F21" s="190"/>
      <c r="G21" s="191"/>
      <c r="H21" s="192">
        <v>0</v>
      </c>
      <c r="I21" s="197">
        <f t="shared" si="0"/>
        <v>0</v>
      </c>
      <c r="J21" s="220"/>
      <c r="K21" s="6"/>
    </row>
    <row r="22" spans="1:11" ht="12.75" customHeight="1">
      <c r="A22" s="150">
        <v>11</v>
      </c>
      <c r="B22" s="214" t="s">
        <v>90</v>
      </c>
      <c r="C22" s="233" t="s">
        <v>74</v>
      </c>
      <c r="D22" s="166" t="s">
        <v>75</v>
      </c>
      <c r="E22" s="120">
        <v>8</v>
      </c>
      <c r="F22" s="120" t="s">
        <v>60</v>
      </c>
      <c r="G22" s="122">
        <v>1200</v>
      </c>
      <c r="H22" s="123">
        <v>1.2</v>
      </c>
      <c r="I22" s="149">
        <f t="shared" si="0"/>
        <v>1440</v>
      </c>
      <c r="J22" s="116"/>
      <c r="K22" s="6"/>
    </row>
    <row r="23" spans="1:11" ht="12.75" customHeight="1">
      <c r="A23" s="150">
        <v>12</v>
      </c>
      <c r="B23" s="214" t="s">
        <v>104</v>
      </c>
      <c r="C23" s="233" t="s">
        <v>105</v>
      </c>
      <c r="D23" s="166" t="s">
        <v>106</v>
      </c>
      <c r="E23" s="120">
        <v>9</v>
      </c>
      <c r="F23" s="120" t="s">
        <v>60</v>
      </c>
      <c r="G23" s="122">
        <v>1520</v>
      </c>
      <c r="H23" s="123">
        <v>0.45</v>
      </c>
      <c r="I23" s="149">
        <f t="shared" si="0"/>
        <v>684</v>
      </c>
      <c r="J23" s="116"/>
      <c r="K23" s="6"/>
    </row>
    <row r="24" spans="1:11" ht="12.75" customHeight="1">
      <c r="A24" s="119">
        <v>13</v>
      </c>
      <c r="B24" s="215" t="s">
        <v>107</v>
      </c>
      <c r="C24" s="231" t="s">
        <v>110</v>
      </c>
      <c r="D24" s="124" t="s">
        <v>108</v>
      </c>
      <c r="E24" s="120">
        <v>10</v>
      </c>
      <c r="F24" s="120" t="s">
        <v>109</v>
      </c>
      <c r="G24" s="122">
        <v>50</v>
      </c>
      <c r="H24" s="123">
        <v>90</v>
      </c>
      <c r="I24" s="149">
        <f t="shared" si="0"/>
        <v>4500</v>
      </c>
      <c r="J24" s="116">
        <v>0</v>
      </c>
      <c r="K24" s="6"/>
    </row>
    <row r="25" spans="1:11" ht="12.75" customHeight="1">
      <c r="A25" s="150">
        <v>14</v>
      </c>
      <c r="B25" s="230" t="s">
        <v>91</v>
      </c>
      <c r="C25" s="231" t="s">
        <v>86</v>
      </c>
      <c r="D25" s="124" t="s">
        <v>87</v>
      </c>
      <c r="E25" s="125">
        <v>11</v>
      </c>
      <c r="F25" s="120" t="s">
        <v>60</v>
      </c>
      <c r="G25" s="122">
        <v>2720</v>
      </c>
      <c r="H25" s="149">
        <v>7.9</v>
      </c>
      <c r="I25" s="149">
        <f t="shared" si="0"/>
        <v>21488</v>
      </c>
      <c r="J25" s="116"/>
      <c r="K25" s="6"/>
    </row>
    <row r="26" spans="1:11" ht="12.75" customHeight="1">
      <c r="A26" s="119"/>
      <c r="B26" s="214"/>
      <c r="C26" s="199"/>
      <c r="D26" s="166"/>
      <c r="E26" s="120"/>
      <c r="F26" s="120"/>
      <c r="G26" s="122"/>
      <c r="H26" s="122"/>
      <c r="I26" s="149">
        <f t="shared" si="0"/>
        <v>0</v>
      </c>
      <c r="J26" s="116"/>
      <c r="K26" s="6"/>
    </row>
    <row r="27" spans="1:11" ht="12.75" customHeight="1" hidden="1">
      <c r="A27" s="119"/>
      <c r="B27" s="214"/>
      <c r="C27" s="199"/>
      <c r="D27" s="152"/>
      <c r="E27" s="120"/>
      <c r="F27" s="120"/>
      <c r="G27" s="122"/>
      <c r="H27" s="122"/>
      <c r="I27" s="149">
        <f t="shared" si="0"/>
        <v>0</v>
      </c>
      <c r="J27" s="116"/>
      <c r="K27" s="6"/>
    </row>
    <row r="28" spans="1:11" ht="12.75" customHeight="1" hidden="1">
      <c r="A28" s="119"/>
      <c r="B28" s="218"/>
      <c r="C28" s="199"/>
      <c r="D28" s="166"/>
      <c r="E28" s="120"/>
      <c r="F28" s="120"/>
      <c r="G28" s="122"/>
      <c r="H28" s="122"/>
      <c r="I28" s="149">
        <f t="shared" si="0"/>
        <v>0</v>
      </c>
      <c r="J28" s="116"/>
      <c r="K28" s="6"/>
    </row>
    <row r="29" spans="1:11" ht="12.75" customHeight="1" hidden="1">
      <c r="A29" s="119"/>
      <c r="B29" s="214"/>
      <c r="C29" s="199"/>
      <c r="D29" s="176"/>
      <c r="E29" s="120"/>
      <c r="F29" s="120"/>
      <c r="G29" s="122"/>
      <c r="H29" s="122"/>
      <c r="I29" s="149">
        <f t="shared" si="0"/>
        <v>0</v>
      </c>
      <c r="J29" s="116"/>
      <c r="K29" s="6"/>
    </row>
    <row r="30" spans="1:11" ht="12.75" customHeight="1" hidden="1">
      <c r="A30" s="119"/>
      <c r="B30" s="226"/>
      <c r="C30" s="199"/>
      <c r="D30" s="166"/>
      <c r="E30" s="125"/>
      <c r="F30" s="120"/>
      <c r="G30" s="122"/>
      <c r="H30" s="149"/>
      <c r="I30" s="149">
        <f t="shared" si="0"/>
        <v>0</v>
      </c>
      <c r="J30" s="116"/>
      <c r="K30" s="6"/>
    </row>
    <row r="31" spans="1:11" ht="12.75" customHeight="1" hidden="1">
      <c r="A31" s="119"/>
      <c r="B31" s="214"/>
      <c r="C31" s="199"/>
      <c r="D31" s="166"/>
      <c r="E31" s="120"/>
      <c r="F31" s="120"/>
      <c r="G31" s="122"/>
      <c r="H31" s="149"/>
      <c r="I31" s="149">
        <f t="shared" si="0"/>
        <v>0</v>
      </c>
      <c r="J31" s="116"/>
      <c r="K31" s="6"/>
    </row>
    <row r="32" spans="1:11" ht="12.75" customHeight="1" hidden="1">
      <c r="A32" s="119"/>
      <c r="B32" s="214"/>
      <c r="C32" s="199"/>
      <c r="D32" s="124"/>
      <c r="E32" s="125"/>
      <c r="F32" s="120"/>
      <c r="G32" s="122"/>
      <c r="H32" s="149"/>
      <c r="I32" s="149">
        <f t="shared" si="0"/>
        <v>0</v>
      </c>
      <c r="J32" s="116"/>
      <c r="K32" s="6"/>
    </row>
    <row r="33" spans="1:11" ht="12.75" customHeight="1" hidden="1">
      <c r="A33" s="119"/>
      <c r="B33" s="214"/>
      <c r="C33" s="199"/>
      <c r="D33" s="124"/>
      <c r="E33" s="120"/>
      <c r="F33" s="120"/>
      <c r="G33" s="122"/>
      <c r="H33" s="149"/>
      <c r="I33" s="149">
        <f t="shared" si="0"/>
        <v>0</v>
      </c>
      <c r="J33" s="116">
        <f>SUM(I21:I33)</f>
        <v>28112</v>
      </c>
      <c r="K33" s="6"/>
    </row>
    <row r="34" spans="1:11" ht="12.75" customHeight="1" hidden="1">
      <c r="A34" s="119"/>
      <c r="B34" s="214"/>
      <c r="C34" s="199"/>
      <c r="D34" s="166"/>
      <c r="E34" s="120"/>
      <c r="F34" s="120"/>
      <c r="G34" s="122"/>
      <c r="H34" s="122"/>
      <c r="I34" s="149">
        <f t="shared" si="0"/>
        <v>0</v>
      </c>
      <c r="J34" s="116"/>
      <c r="K34" s="6"/>
    </row>
    <row r="35" spans="1:11" ht="12.75" customHeight="1" hidden="1">
      <c r="A35" s="119"/>
      <c r="B35" s="214"/>
      <c r="C35" s="199"/>
      <c r="D35" s="166"/>
      <c r="E35" s="120"/>
      <c r="F35" s="120"/>
      <c r="G35" s="122"/>
      <c r="H35" s="122"/>
      <c r="I35" s="149">
        <f t="shared" si="0"/>
        <v>0</v>
      </c>
      <c r="J35" s="116"/>
      <c r="K35" s="6"/>
    </row>
    <row r="36" spans="1:11" ht="12.75" customHeight="1" hidden="1">
      <c r="A36" s="119"/>
      <c r="B36" s="214"/>
      <c r="C36" s="199"/>
      <c r="D36" s="166"/>
      <c r="E36" s="120"/>
      <c r="F36" s="151"/>
      <c r="G36" s="149"/>
      <c r="H36" s="123"/>
      <c r="I36" s="149">
        <f t="shared" si="0"/>
        <v>0</v>
      </c>
      <c r="J36" s="116">
        <f>SUM(I35:I36)</f>
        <v>0</v>
      </c>
      <c r="K36" s="6"/>
    </row>
    <row r="37" spans="1:11" ht="12.75" customHeight="1" hidden="1">
      <c r="A37" s="119"/>
      <c r="B37" s="217"/>
      <c r="C37" s="199"/>
      <c r="D37" s="124"/>
      <c r="E37" s="120"/>
      <c r="F37" s="151"/>
      <c r="G37" s="149"/>
      <c r="H37" s="219"/>
      <c r="I37" s="149">
        <f t="shared" si="0"/>
        <v>0</v>
      </c>
      <c r="J37" s="116"/>
      <c r="K37" s="6"/>
    </row>
    <row r="38" spans="1:11" ht="12.75" customHeight="1" hidden="1">
      <c r="A38" s="119"/>
      <c r="B38" s="214"/>
      <c r="C38" s="199"/>
      <c r="D38" s="166"/>
      <c r="E38" s="120"/>
      <c r="F38" s="120"/>
      <c r="G38" s="122"/>
      <c r="H38" s="122"/>
      <c r="I38" s="149">
        <f t="shared" si="0"/>
        <v>0</v>
      </c>
      <c r="J38" s="116"/>
      <c r="K38" s="6"/>
    </row>
    <row r="39" spans="1:11" ht="12.75" customHeight="1" hidden="1">
      <c r="A39" s="150"/>
      <c r="B39" s="214"/>
      <c r="C39" s="199"/>
      <c r="D39" s="166"/>
      <c r="E39" s="120"/>
      <c r="F39" s="120"/>
      <c r="G39" s="149"/>
      <c r="H39" s="122"/>
      <c r="I39" s="149">
        <f t="shared" si="0"/>
        <v>0</v>
      </c>
      <c r="J39" s="116">
        <f>SUM(I38:I39)</f>
        <v>0</v>
      </c>
      <c r="K39" s="6"/>
    </row>
    <row r="40" spans="1:11" ht="12.75" customHeight="1" hidden="1">
      <c r="A40" s="119"/>
      <c r="B40" s="118"/>
      <c r="C40" s="199"/>
      <c r="D40" s="166"/>
      <c r="E40" s="120"/>
      <c r="F40" s="151"/>
      <c r="G40" s="122"/>
      <c r="H40" s="123">
        <v>0</v>
      </c>
      <c r="I40" s="149">
        <f t="shared" si="0"/>
        <v>0</v>
      </c>
      <c r="J40" s="116">
        <v>0</v>
      </c>
      <c r="K40" s="6"/>
    </row>
    <row r="41" spans="1:11" ht="12.75" customHeight="1" hidden="1">
      <c r="A41" s="119"/>
      <c r="B41" s="118" t="s">
        <v>82</v>
      </c>
      <c r="C41" s="199"/>
      <c r="D41" s="166"/>
      <c r="E41" s="120"/>
      <c r="F41" s="151"/>
      <c r="G41" s="122"/>
      <c r="H41" s="123">
        <v>0</v>
      </c>
      <c r="I41" s="149">
        <f t="shared" si="0"/>
        <v>0</v>
      </c>
      <c r="J41" s="116"/>
      <c r="K41" s="6"/>
    </row>
    <row r="42" spans="1:11" ht="12.75" customHeight="1" hidden="1">
      <c r="A42" s="119"/>
      <c r="B42" s="118" t="s">
        <v>83</v>
      </c>
      <c r="C42" s="199"/>
      <c r="D42" s="166"/>
      <c r="E42" s="120"/>
      <c r="F42" s="120"/>
      <c r="G42" s="122"/>
      <c r="H42" s="123">
        <v>0</v>
      </c>
      <c r="I42" s="149">
        <f t="shared" si="0"/>
        <v>0</v>
      </c>
      <c r="J42" s="116"/>
      <c r="K42" s="6"/>
    </row>
    <row r="43" spans="1:11" ht="12.75" customHeight="1" hidden="1">
      <c r="A43" s="150"/>
      <c r="B43" s="170" t="s">
        <v>77</v>
      </c>
      <c r="C43" s="200"/>
      <c r="D43" s="166"/>
      <c r="E43" s="125"/>
      <c r="F43" s="120"/>
      <c r="G43" s="122"/>
      <c r="H43" s="149"/>
      <c r="I43" s="149">
        <f t="shared" si="0"/>
        <v>0</v>
      </c>
      <c r="J43" s="116"/>
      <c r="K43" s="6"/>
    </row>
    <row r="44" spans="1:11" ht="12.75" customHeight="1" hidden="1">
      <c r="A44" s="119"/>
      <c r="B44" s="118"/>
      <c r="C44" s="199"/>
      <c r="D44" s="166"/>
      <c r="E44" s="120"/>
      <c r="F44" s="120"/>
      <c r="G44" s="122"/>
      <c r="H44" s="123"/>
      <c r="I44" s="149">
        <f t="shared" si="0"/>
        <v>0</v>
      </c>
      <c r="J44" s="116"/>
      <c r="K44" s="6"/>
    </row>
    <row r="45" spans="1:11" ht="12.75" customHeight="1" hidden="1">
      <c r="A45" s="119"/>
      <c r="B45" s="118"/>
      <c r="C45" s="199"/>
      <c r="D45" s="121"/>
      <c r="E45" s="120"/>
      <c r="F45" s="120"/>
      <c r="G45" s="122"/>
      <c r="H45" s="123"/>
      <c r="I45" s="149">
        <f t="shared" si="0"/>
        <v>0</v>
      </c>
      <c r="J45" s="116"/>
      <c r="K45" s="6"/>
    </row>
    <row r="46" spans="1:11" ht="12.75" customHeight="1" hidden="1">
      <c r="A46" s="150"/>
      <c r="B46" s="118" t="s">
        <v>81</v>
      </c>
      <c r="C46" s="200"/>
      <c r="D46" s="124"/>
      <c r="E46" s="120"/>
      <c r="F46" s="151"/>
      <c r="G46" s="122"/>
      <c r="H46" s="122"/>
      <c r="I46" s="149">
        <f t="shared" si="0"/>
        <v>0</v>
      </c>
      <c r="J46" s="116"/>
      <c r="K46" s="6"/>
    </row>
    <row r="47" spans="1:11" ht="12.75" customHeight="1" hidden="1">
      <c r="A47" s="150"/>
      <c r="B47" s="188" t="s">
        <v>80</v>
      </c>
      <c r="C47" s="201"/>
      <c r="D47" s="124"/>
      <c r="E47" s="125"/>
      <c r="F47" s="120"/>
      <c r="G47" s="122"/>
      <c r="H47" s="148"/>
      <c r="I47" s="149">
        <f t="shared" si="0"/>
        <v>0</v>
      </c>
      <c r="J47" s="116"/>
      <c r="K47" s="6"/>
    </row>
    <row r="48" spans="1:11" ht="12.75" customHeight="1" hidden="1">
      <c r="A48" s="150"/>
      <c r="B48" s="187">
        <v>64.48</v>
      </c>
      <c r="C48" s="200"/>
      <c r="D48" s="124"/>
      <c r="E48" s="125"/>
      <c r="F48" s="151"/>
      <c r="G48" s="122"/>
      <c r="H48" s="149"/>
      <c r="I48" s="149">
        <f t="shared" si="0"/>
        <v>0</v>
      </c>
      <c r="J48" s="116"/>
      <c r="K48" s="6"/>
    </row>
    <row r="49" spans="1:11" ht="12.75" customHeight="1" hidden="1">
      <c r="A49" s="119"/>
      <c r="B49" s="171"/>
      <c r="C49" s="202"/>
      <c r="D49" s="166"/>
      <c r="E49" s="120"/>
      <c r="F49" s="120"/>
      <c r="G49" s="149"/>
      <c r="H49" s="123"/>
      <c r="I49" s="149">
        <f t="shared" si="0"/>
        <v>0</v>
      </c>
      <c r="J49" s="116"/>
      <c r="K49" s="6"/>
    </row>
    <row r="50" spans="1:11" ht="12.75" customHeight="1" thickBot="1">
      <c r="A50" s="57">
        <v>40</v>
      </c>
      <c r="B50" s="96"/>
      <c r="C50" s="208"/>
      <c r="D50" s="58"/>
      <c r="E50" s="126"/>
      <c r="F50" s="127"/>
      <c r="G50" s="128"/>
      <c r="H50" s="128"/>
      <c r="I50" s="128">
        <f t="shared" si="0"/>
        <v>0</v>
      </c>
      <c r="J50" s="60"/>
      <c r="K50" s="6"/>
    </row>
    <row r="51" spans="1:11" ht="12.75" customHeight="1">
      <c r="A51" s="19"/>
      <c r="B51" s="7"/>
      <c r="C51" s="209"/>
      <c r="D51" s="1"/>
      <c r="E51" s="129"/>
      <c r="F51" s="130"/>
      <c r="G51" s="258" t="s">
        <v>10</v>
      </c>
      <c r="H51" s="258"/>
      <c r="I51" s="259"/>
      <c r="J51" s="87">
        <f>SUM(I11:I50)</f>
        <v>32895.3</v>
      </c>
      <c r="K51" s="6"/>
    </row>
    <row r="52" spans="1:11" ht="12.75" customHeight="1">
      <c r="A52" s="19"/>
      <c r="B52" s="7"/>
      <c r="C52" s="209"/>
      <c r="D52" s="1"/>
      <c r="E52" s="131" t="s">
        <v>22</v>
      </c>
      <c r="F52" s="132"/>
      <c r="G52" s="132"/>
      <c r="H52" s="132"/>
      <c r="I52" s="167">
        <v>0.18</v>
      </c>
      <c r="J52" s="88">
        <f>ROUND(J51*18%,2)</f>
        <v>5921.15</v>
      </c>
      <c r="K52" s="6"/>
    </row>
    <row r="53" spans="1:11" ht="12.75" customHeight="1">
      <c r="A53" s="19"/>
      <c r="B53" s="7"/>
      <c r="C53" s="209"/>
      <c r="D53" s="2"/>
      <c r="E53" s="109"/>
      <c r="F53" s="110"/>
      <c r="G53" s="255" t="s">
        <v>18</v>
      </c>
      <c r="H53" s="255"/>
      <c r="I53" s="256"/>
      <c r="J53" s="88">
        <f>J51+J52</f>
        <v>38816.450000000004</v>
      </c>
      <c r="K53" s="6"/>
    </row>
    <row r="54" spans="1:11" ht="12.75" customHeight="1">
      <c r="A54" s="19"/>
      <c r="B54" s="7"/>
      <c r="C54" s="209"/>
      <c r="D54" s="1"/>
      <c r="E54" s="109" t="s">
        <v>8</v>
      </c>
      <c r="F54" s="110"/>
      <c r="G54" s="110"/>
      <c r="H54" s="110"/>
      <c r="I54" s="111">
        <v>0.15</v>
      </c>
      <c r="J54" s="88">
        <f>ROUND(J53*15%,2)</f>
        <v>5822.47</v>
      </c>
      <c r="K54" s="6"/>
    </row>
    <row r="55" spans="1:11" ht="12.75" customHeight="1">
      <c r="A55" s="19"/>
      <c r="B55" s="7"/>
      <c r="C55" s="209"/>
      <c r="D55" s="1"/>
      <c r="E55" s="137"/>
      <c r="F55" s="138"/>
      <c r="G55" s="260" t="s">
        <v>19</v>
      </c>
      <c r="H55" s="260"/>
      <c r="I55" s="261"/>
      <c r="J55" s="139">
        <f>J53+J54</f>
        <v>44638.920000000006</v>
      </c>
      <c r="K55" s="6"/>
    </row>
    <row r="56" spans="1:11" ht="12.75" customHeight="1">
      <c r="A56" s="19"/>
      <c r="B56" s="7"/>
      <c r="C56" s="210"/>
      <c r="D56" s="1"/>
      <c r="E56" s="262" t="s">
        <v>58</v>
      </c>
      <c r="F56" s="263"/>
      <c r="G56" s="263"/>
      <c r="H56" s="263"/>
      <c r="I56" s="115"/>
      <c r="J56" s="116">
        <v>0</v>
      </c>
      <c r="K56" s="6"/>
    </row>
    <row r="57" spans="1:11" ht="12.75" customHeight="1">
      <c r="A57" s="19"/>
      <c r="B57" s="7"/>
      <c r="C57" s="211"/>
      <c r="D57" s="172"/>
      <c r="E57" s="109"/>
      <c r="F57" s="110"/>
      <c r="G57" s="255" t="s">
        <v>57</v>
      </c>
      <c r="H57" s="255"/>
      <c r="I57" s="256"/>
      <c r="J57" s="116">
        <f>J55+J56</f>
        <v>44638.920000000006</v>
      </c>
      <c r="K57" s="94" t="s">
        <v>51</v>
      </c>
    </row>
    <row r="58" spans="1:11" ht="12.75" customHeight="1">
      <c r="A58" s="19"/>
      <c r="B58" s="7"/>
      <c r="C58" s="211"/>
      <c r="D58" s="172"/>
      <c r="E58" s="109" t="s">
        <v>59</v>
      </c>
      <c r="F58" s="110"/>
      <c r="G58" s="114"/>
      <c r="H58" s="110"/>
      <c r="I58" s="111"/>
      <c r="J58" s="116">
        <v>4.63</v>
      </c>
      <c r="K58" s="6"/>
    </row>
    <row r="59" spans="1:11" ht="12.75" customHeight="1">
      <c r="A59" s="19"/>
      <c r="B59" s="7"/>
      <c r="C59" s="210"/>
      <c r="D59" s="1"/>
      <c r="E59" s="109"/>
      <c r="F59" s="110"/>
      <c r="G59" s="255" t="s">
        <v>57</v>
      </c>
      <c r="H59" s="255"/>
      <c r="I59" s="256"/>
      <c r="J59" s="88">
        <f>J57+J58</f>
        <v>44643.55</v>
      </c>
      <c r="K59" s="6"/>
    </row>
    <row r="60" spans="1:11" ht="12.75" customHeight="1">
      <c r="A60" s="19"/>
      <c r="B60" s="7"/>
      <c r="C60" s="209"/>
      <c r="D60" s="1"/>
      <c r="E60" s="109" t="s">
        <v>40</v>
      </c>
      <c r="F60" s="110"/>
      <c r="G60" s="110"/>
      <c r="H60" s="110"/>
      <c r="I60" s="111">
        <v>0.24</v>
      </c>
      <c r="J60" s="88">
        <f>ROUND(J59*I60,2)</f>
        <v>10714.45</v>
      </c>
      <c r="K60" s="6"/>
    </row>
    <row r="61" spans="1:11" ht="12.75" customHeight="1">
      <c r="A61" s="19"/>
      <c r="B61" s="7"/>
      <c r="C61" s="209"/>
      <c r="D61" s="1"/>
      <c r="E61" s="109"/>
      <c r="F61" s="110"/>
      <c r="G61" s="252" t="s">
        <v>20</v>
      </c>
      <c r="H61" s="252"/>
      <c r="I61" s="253"/>
      <c r="J61" s="88">
        <f>J59+J60</f>
        <v>55358</v>
      </c>
      <c r="K61" s="6"/>
    </row>
    <row r="62" spans="1:11" ht="12.75" customHeight="1">
      <c r="A62" s="19"/>
      <c r="B62" s="7"/>
      <c r="C62" s="209"/>
      <c r="D62" s="1"/>
      <c r="E62" s="254" t="s">
        <v>47</v>
      </c>
      <c r="F62" s="252"/>
      <c r="G62" s="252"/>
      <c r="H62" s="252"/>
      <c r="I62" s="253"/>
      <c r="J62" s="116"/>
      <c r="K62" s="6"/>
    </row>
    <row r="63" spans="1:11" ht="12.75" customHeight="1">
      <c r="A63" s="19"/>
      <c r="B63" s="7"/>
      <c r="C63" s="209"/>
      <c r="D63" s="12"/>
      <c r="E63" s="137"/>
      <c r="F63" s="138"/>
      <c r="G63" s="250" t="s">
        <v>9</v>
      </c>
      <c r="H63" s="250"/>
      <c r="I63" s="251"/>
      <c r="J63" s="139">
        <f>J61+J62</f>
        <v>55358</v>
      </c>
      <c r="K63" s="6"/>
    </row>
    <row r="64" spans="1:11" ht="12.75" customHeight="1" thickBot="1">
      <c r="A64" s="20"/>
      <c r="B64" s="52"/>
      <c r="C64" s="212"/>
      <c r="D64" s="21"/>
      <c r="E64" s="247"/>
      <c r="F64" s="248"/>
      <c r="G64" s="248"/>
      <c r="H64" s="248"/>
      <c r="I64" s="249"/>
      <c r="J64" s="95"/>
      <c r="K64" s="6"/>
    </row>
    <row r="65" spans="3:10" s="72" customFormat="1" ht="19.5" customHeight="1">
      <c r="C65" s="213"/>
      <c r="D65" s="4"/>
      <c r="E65" s="246"/>
      <c r="F65" s="246"/>
      <c r="G65" s="246"/>
      <c r="H65" s="246"/>
      <c r="I65" s="82"/>
      <c r="J65" s="83"/>
    </row>
    <row r="66" spans="3:10" s="72" customFormat="1" ht="4.5" customHeight="1" hidden="1">
      <c r="C66" s="213"/>
      <c r="D66" s="4"/>
      <c r="E66" s="4"/>
      <c r="F66" s="4"/>
      <c r="G66" s="164"/>
      <c r="H66" s="164"/>
      <c r="I66" s="82"/>
      <c r="J66" s="83"/>
    </row>
    <row r="67" spans="3:10" s="72" customFormat="1" ht="12.75" hidden="1">
      <c r="C67" s="213"/>
      <c r="D67" s="4"/>
      <c r="E67" s="4"/>
      <c r="F67" s="4"/>
      <c r="G67" s="164"/>
      <c r="H67" s="164"/>
      <c r="I67" s="82"/>
      <c r="J67" s="83"/>
    </row>
    <row r="68" spans="3:10" s="72" customFormat="1" ht="12.75">
      <c r="C68" s="213"/>
      <c r="D68" s="4"/>
      <c r="E68" s="240"/>
      <c r="F68" s="240"/>
      <c r="G68" s="240"/>
      <c r="H68" s="240"/>
      <c r="I68" s="82"/>
      <c r="J68" s="83"/>
    </row>
    <row r="69" spans="3:10" s="72" customFormat="1" ht="16.5" customHeight="1">
      <c r="C69" s="213"/>
      <c r="D69" s="4"/>
      <c r="E69" s="240"/>
      <c r="F69" s="240"/>
      <c r="G69" s="240"/>
      <c r="H69" s="240"/>
      <c r="I69" s="82"/>
      <c r="J69" s="83"/>
    </row>
    <row r="70" spans="3:10" s="72" customFormat="1" ht="30" customHeight="1">
      <c r="C70" s="213"/>
      <c r="D70" s="4"/>
      <c r="E70" s="240"/>
      <c r="F70" s="240"/>
      <c r="G70" s="240"/>
      <c r="H70" s="240"/>
      <c r="I70" s="82"/>
      <c r="J70" s="83"/>
    </row>
    <row r="71" spans="3:10" s="72" customFormat="1" ht="12.75">
      <c r="C71" s="213"/>
      <c r="D71" s="4"/>
      <c r="E71" s="240"/>
      <c r="F71" s="240"/>
      <c r="G71" s="240"/>
      <c r="H71" s="240"/>
      <c r="I71" s="82"/>
      <c r="J71" s="83"/>
    </row>
    <row r="72" spans="3:10" s="72" customFormat="1" ht="12.75">
      <c r="C72" s="213"/>
      <c r="D72" s="4"/>
      <c r="E72" s="240"/>
      <c r="F72" s="240"/>
      <c r="G72" s="240"/>
      <c r="H72" s="240"/>
      <c r="I72" s="82"/>
      <c r="J72" s="83"/>
    </row>
    <row r="73" spans="3:8" ht="12.75" customHeight="1" hidden="1">
      <c r="C73" s="213"/>
      <c r="D73" s="4"/>
      <c r="E73" s="240"/>
      <c r="F73" s="240"/>
      <c r="G73" s="240"/>
      <c r="H73" s="240"/>
    </row>
    <row r="74" spans="3:8" ht="12.75">
      <c r="C74" s="213"/>
      <c r="D74" s="4"/>
      <c r="E74" s="240"/>
      <c r="F74" s="240"/>
      <c r="G74" s="240"/>
      <c r="H74" s="240"/>
    </row>
    <row r="75" spans="5:8" ht="12">
      <c r="E75" s="239"/>
      <c r="F75" s="239"/>
      <c r="G75" s="239"/>
      <c r="H75" s="239"/>
    </row>
    <row r="76" spans="5:8" ht="12">
      <c r="E76" s="239"/>
      <c r="F76" s="239"/>
      <c r="G76" s="239"/>
      <c r="H76" s="239"/>
    </row>
    <row r="77" spans="5:8" ht="12">
      <c r="E77" s="239"/>
      <c r="F77" s="239"/>
      <c r="G77" s="239"/>
      <c r="H77" s="239"/>
    </row>
    <row r="81" ht="12"/>
    <row r="82" ht="12"/>
    <row r="83" ht="12"/>
    <row r="84" ht="12"/>
  </sheetData>
  <sheetProtection/>
  <mergeCells count="34">
    <mergeCell ref="F2:J4"/>
    <mergeCell ref="C8:C10"/>
    <mergeCell ref="F8:F10"/>
    <mergeCell ref="E8:E10"/>
    <mergeCell ref="G8:J8"/>
    <mergeCell ref="G9:G10"/>
    <mergeCell ref="H9:H10"/>
    <mergeCell ref="I9:J9"/>
    <mergeCell ref="A6:J6"/>
    <mergeCell ref="G53:I53"/>
    <mergeCell ref="G51:I51"/>
    <mergeCell ref="G57:I57"/>
    <mergeCell ref="G55:I55"/>
    <mergeCell ref="E56:H56"/>
    <mergeCell ref="B8:B10"/>
    <mergeCell ref="A8:A10"/>
    <mergeCell ref="G61:I61"/>
    <mergeCell ref="E62:I62"/>
    <mergeCell ref="G59:I59"/>
    <mergeCell ref="E72:H72"/>
    <mergeCell ref="E73:H73"/>
    <mergeCell ref="E68:H68"/>
    <mergeCell ref="E71:H71"/>
    <mergeCell ref="E69:H69"/>
    <mergeCell ref="E77:H77"/>
    <mergeCell ref="E74:H74"/>
    <mergeCell ref="E75:H75"/>
    <mergeCell ref="D8:D10"/>
    <mergeCell ref="F1:J1"/>
    <mergeCell ref="E76:H76"/>
    <mergeCell ref="E70:H70"/>
    <mergeCell ref="E65:H65"/>
    <mergeCell ref="E64:I64"/>
    <mergeCell ref="G63:I63"/>
  </mergeCells>
  <printOptions/>
  <pageMargins left="0.23" right="0.2" top="0.26" bottom="0.5" header="0.3" footer="0.5"/>
  <pageSetup horizontalDpi="300" verticalDpi="3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3"/>
  <dimension ref="A1:V82"/>
  <sheetViews>
    <sheetView showZeros="0" zoomScalePageLayoutView="0" workbookViewId="0" topLeftCell="A7">
      <selection activeCell="AC25" sqref="AC25"/>
    </sheetView>
  </sheetViews>
  <sheetFormatPr defaultColWidth="9.125" defaultRowHeight="12.75"/>
  <cols>
    <col min="1" max="1" width="3.375" style="5" customWidth="1"/>
    <col min="2" max="2" width="44.375" style="5" customWidth="1"/>
    <col min="3" max="3" width="3.625" style="5" customWidth="1"/>
    <col min="4" max="4" width="5.625" style="5" customWidth="1"/>
    <col min="5" max="8" width="9.625" style="13" customWidth="1"/>
    <col min="9" max="9" width="2.125" style="5" customWidth="1"/>
    <col min="10" max="13" width="9.625" style="13" customWidth="1"/>
    <col min="14" max="15" width="9.625" style="15" customWidth="1"/>
    <col min="16" max="21" width="9.625" style="13" hidden="1" customWidth="1"/>
    <col min="22" max="22" width="16.50390625" style="5" customWidth="1"/>
    <col min="23" max="16384" width="9.125" style="5" customWidth="1"/>
  </cols>
  <sheetData>
    <row r="1" spans="2:16" ht="23.25" customHeight="1">
      <c r="B1" s="86" t="s">
        <v>28</v>
      </c>
      <c r="L1" s="244" t="s">
        <v>68</v>
      </c>
      <c r="M1" s="245"/>
      <c r="N1" s="245"/>
      <c r="O1" s="245"/>
      <c r="P1" s="245"/>
    </row>
    <row r="2" spans="2:16" ht="12">
      <c r="B2" s="86" t="s">
        <v>69</v>
      </c>
      <c r="L2" s="270" t="s">
        <v>115</v>
      </c>
      <c r="M2" s="271"/>
      <c r="N2" s="271"/>
      <c r="O2" s="271"/>
      <c r="P2" s="271"/>
    </row>
    <row r="3" spans="2:16" ht="12">
      <c r="B3" s="86" t="s">
        <v>70</v>
      </c>
      <c r="L3" s="271"/>
      <c r="M3" s="271"/>
      <c r="N3" s="271"/>
      <c r="O3" s="271"/>
      <c r="P3" s="271"/>
    </row>
    <row r="4" spans="2:16" ht="12" customHeight="1">
      <c r="B4" s="86" t="s">
        <v>76</v>
      </c>
      <c r="L4" s="271"/>
      <c r="M4" s="271"/>
      <c r="N4" s="271"/>
      <c r="O4" s="271"/>
      <c r="P4" s="271"/>
    </row>
    <row r="5" spans="2:16" ht="12" customHeight="1">
      <c r="B5" s="86"/>
      <c r="L5" s="221" t="s">
        <v>97</v>
      </c>
      <c r="M5" s="270" t="s">
        <v>114</v>
      </c>
      <c r="N5" s="270"/>
      <c r="O5" s="270"/>
      <c r="P5" s="222"/>
    </row>
    <row r="6" spans="2:22" ht="18" customHeight="1">
      <c r="B6" s="342" t="s">
        <v>96</v>
      </c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</row>
    <row r="7" spans="5:21" s="98" customFormat="1" ht="19.5" customHeight="1" thickBot="1">
      <c r="E7" s="99"/>
      <c r="F7" s="99"/>
      <c r="G7" s="99"/>
      <c r="H7" s="99"/>
      <c r="J7" s="99"/>
      <c r="K7" s="99"/>
      <c r="L7" s="99"/>
      <c r="M7" s="99"/>
      <c r="N7" s="100"/>
      <c r="O7" s="100"/>
      <c r="P7" s="99"/>
      <c r="Q7" s="99"/>
      <c r="R7" s="99"/>
      <c r="S7" s="99"/>
      <c r="T7" s="99"/>
      <c r="U7" s="99"/>
    </row>
    <row r="8" spans="1:22" s="3" customFormat="1" ht="12.75" thickBot="1">
      <c r="A8" s="105"/>
      <c r="B8" s="101"/>
      <c r="C8" s="101"/>
      <c r="D8" s="102"/>
      <c r="E8" s="299" t="s">
        <v>53</v>
      </c>
      <c r="F8" s="300"/>
      <c r="G8" s="300"/>
      <c r="H8" s="301"/>
      <c r="I8" s="104"/>
      <c r="J8" s="299" t="s">
        <v>54</v>
      </c>
      <c r="K8" s="300"/>
      <c r="L8" s="300"/>
      <c r="M8" s="301"/>
      <c r="N8" s="306"/>
      <c r="O8" s="307"/>
      <c r="P8" s="294" t="s">
        <v>55</v>
      </c>
      <c r="Q8" s="294"/>
      <c r="R8" s="294"/>
      <c r="S8" s="294"/>
      <c r="T8" s="294" t="s">
        <v>56</v>
      </c>
      <c r="U8" s="294"/>
      <c r="V8" s="103"/>
    </row>
    <row r="9" spans="1:22" ht="12.75" customHeight="1">
      <c r="A9" s="331" t="s">
        <v>0</v>
      </c>
      <c r="B9" s="333" t="s">
        <v>1</v>
      </c>
      <c r="C9" s="335" t="s">
        <v>41</v>
      </c>
      <c r="D9" s="339" t="s">
        <v>39</v>
      </c>
      <c r="E9" s="313" t="s">
        <v>2</v>
      </c>
      <c r="F9" s="313"/>
      <c r="G9" s="313"/>
      <c r="H9" s="314"/>
      <c r="I9" s="97"/>
      <c r="J9" s="312" t="s">
        <v>3</v>
      </c>
      <c r="K9" s="313"/>
      <c r="L9" s="313"/>
      <c r="M9" s="314"/>
      <c r="N9" s="308" t="s">
        <v>6</v>
      </c>
      <c r="O9" s="309"/>
      <c r="P9" s="312" t="s">
        <v>33</v>
      </c>
      <c r="Q9" s="313"/>
      <c r="R9" s="313"/>
      <c r="S9" s="314"/>
      <c r="T9" s="312" t="s">
        <v>37</v>
      </c>
      <c r="U9" s="314"/>
      <c r="V9" s="347" t="s">
        <v>7</v>
      </c>
    </row>
    <row r="10" spans="1:22" ht="12.75" customHeight="1">
      <c r="A10" s="331"/>
      <c r="B10" s="333"/>
      <c r="C10" s="335"/>
      <c r="D10" s="340"/>
      <c r="E10" s="337" t="s">
        <v>4</v>
      </c>
      <c r="F10" s="283" t="s">
        <v>42</v>
      </c>
      <c r="G10" s="287" t="s">
        <v>38</v>
      </c>
      <c r="H10" s="288"/>
      <c r="I10" s="22"/>
      <c r="J10" s="310" t="s">
        <v>4</v>
      </c>
      <c r="K10" s="283" t="s">
        <v>43</v>
      </c>
      <c r="L10" s="287" t="s">
        <v>38</v>
      </c>
      <c r="M10" s="288"/>
      <c r="N10" s="343" t="s">
        <v>16</v>
      </c>
      <c r="O10" s="345" t="s">
        <v>17</v>
      </c>
      <c r="P10" s="302" t="s">
        <v>4</v>
      </c>
      <c r="Q10" s="304" t="s">
        <v>34</v>
      </c>
      <c r="R10" s="305" t="s">
        <v>5</v>
      </c>
      <c r="S10" s="290"/>
      <c r="T10" s="289" t="s">
        <v>5</v>
      </c>
      <c r="U10" s="290"/>
      <c r="V10" s="348"/>
    </row>
    <row r="11" spans="1:22" ht="12.75" customHeight="1" thickBot="1">
      <c r="A11" s="332"/>
      <c r="B11" s="334"/>
      <c r="C11" s="336"/>
      <c r="D11" s="341"/>
      <c r="E11" s="338"/>
      <c r="F11" s="284"/>
      <c r="G11" s="47" t="s">
        <v>13</v>
      </c>
      <c r="H11" s="48" t="s">
        <v>14</v>
      </c>
      <c r="I11" s="49"/>
      <c r="J11" s="311"/>
      <c r="K11" s="284"/>
      <c r="L11" s="47" t="s">
        <v>13</v>
      </c>
      <c r="M11" s="48" t="s">
        <v>15</v>
      </c>
      <c r="N11" s="344"/>
      <c r="O11" s="346"/>
      <c r="P11" s="303"/>
      <c r="Q11" s="284"/>
      <c r="R11" s="46" t="s">
        <v>35</v>
      </c>
      <c r="S11" s="50" t="s">
        <v>36</v>
      </c>
      <c r="T11" s="51" t="s">
        <v>35</v>
      </c>
      <c r="U11" s="50" t="s">
        <v>36</v>
      </c>
      <c r="V11" s="349"/>
    </row>
    <row r="12" spans="1:22" s="72" customFormat="1" ht="12.75" customHeight="1">
      <c r="A12" s="54">
        <f>'ΠΡΟΥΠ-ΜΟΣ'!A11</f>
        <v>0</v>
      </c>
      <c r="B12" s="61">
        <f>'ΠΡΟΥΠ-ΜΟΣ'!D11</f>
        <v>0</v>
      </c>
      <c r="C12" s="62">
        <f>'ΠΡΟΥΠ-ΜΟΣ'!E11</f>
        <v>0</v>
      </c>
      <c r="D12" s="63">
        <f>'ΠΡΟΥΠ-ΜΟΣ'!F11</f>
        <v>0</v>
      </c>
      <c r="E12" s="64">
        <f>'ΠΡΟΥΠ-ΜΟΣ'!G11</f>
        <v>0</v>
      </c>
      <c r="F12" s="55">
        <f>'ΠΡΟΥΠ-ΜΟΣ'!H11</f>
        <v>0</v>
      </c>
      <c r="G12" s="55">
        <f aca="true" t="shared" si="0" ref="G12:G45">ROUND(E12*F12,2)</f>
        <v>0</v>
      </c>
      <c r="H12" s="56"/>
      <c r="I12" s="65"/>
      <c r="J12" s="168">
        <v>0</v>
      </c>
      <c r="K12" s="55">
        <f aca="true" t="shared" si="1" ref="K12:K21">F12</f>
        <v>0</v>
      </c>
      <c r="L12" s="55">
        <f aca="true" t="shared" si="2" ref="L12:L21">ROUND(J12*K12,2)</f>
        <v>0</v>
      </c>
      <c r="M12" s="56"/>
      <c r="N12" s="66">
        <f aca="true" t="shared" si="3" ref="N12:N21">IF((L12-G12)&gt;0,L12-G12,0)</f>
        <v>0</v>
      </c>
      <c r="O12" s="67">
        <f aca="true" t="shared" si="4" ref="O12:O21">IF((L12-G12)&lt;0,G12-L12,0)</f>
        <v>0</v>
      </c>
      <c r="P12" s="68">
        <v>2</v>
      </c>
      <c r="Q12" s="69">
        <f>F12</f>
        <v>0</v>
      </c>
      <c r="R12" s="69">
        <f>ROUND(P12*Q12,2)</f>
        <v>0</v>
      </c>
      <c r="S12" s="70"/>
      <c r="T12" s="68">
        <f>R12+L12</f>
        <v>0</v>
      </c>
      <c r="U12" s="70"/>
      <c r="V12" s="71"/>
    </row>
    <row r="13" spans="1:22" s="72" customFormat="1" ht="12.75" customHeight="1">
      <c r="A13" s="150">
        <f>'ΠΡΟΥΠ-ΜΟΣ'!A12</f>
        <v>1</v>
      </c>
      <c r="B13" s="155" t="str">
        <f>'ΠΡΟΥΠ-ΜΟΣ'!D12</f>
        <v>ΟΜΑΔΑ  Α:   ΧΩΜΑΤΟΥΡΓΙΚΑ -ΤΕΧΝΙΚΑ ΕΡΓΑ</v>
      </c>
      <c r="C13" s="156">
        <f>'ΠΡΟΥΠ-ΜΟΣ'!E12</f>
        <v>0</v>
      </c>
      <c r="D13" s="157">
        <f>'ΠΡΟΥΠ-ΜΟΣ'!F12</f>
        <v>0</v>
      </c>
      <c r="E13" s="158">
        <f>'ΠΡΟΥΠ-ΜΟΣ'!G12</f>
        <v>0</v>
      </c>
      <c r="F13" s="148">
        <f>'ΠΡΟΥΠ-ΜΟΣ'!H12</f>
        <v>0</v>
      </c>
      <c r="G13" s="148">
        <f t="shared" si="0"/>
        <v>0</v>
      </c>
      <c r="H13" s="88"/>
      <c r="I13" s="159"/>
      <c r="J13" s="169">
        <f>E13</f>
        <v>0</v>
      </c>
      <c r="K13" s="148">
        <f t="shared" si="1"/>
        <v>0</v>
      </c>
      <c r="L13" s="148">
        <f t="shared" si="2"/>
        <v>0</v>
      </c>
      <c r="M13" s="88"/>
      <c r="N13" s="160">
        <f t="shared" si="3"/>
        <v>0</v>
      </c>
      <c r="O13" s="161">
        <f t="shared" si="4"/>
        <v>0</v>
      </c>
      <c r="P13" s="68">
        <v>2</v>
      </c>
      <c r="Q13" s="69">
        <f aca="true" t="shared" si="5" ref="Q13:Q51">F13</f>
        <v>0</v>
      </c>
      <c r="R13" s="69">
        <f aca="true" t="shared" si="6" ref="R13:R51">ROUND(P13*Q13,2)</f>
        <v>0</v>
      </c>
      <c r="S13" s="70"/>
      <c r="T13" s="68">
        <f aca="true" t="shared" si="7" ref="T13:T51">R13+L13</f>
        <v>0</v>
      </c>
      <c r="U13" s="70"/>
      <c r="V13" s="25"/>
    </row>
    <row r="14" spans="1:22" s="72" customFormat="1" ht="12.75" customHeight="1">
      <c r="A14" s="150">
        <f>'ΠΡΟΥΠ-ΜΟΣ'!A13</f>
        <v>2</v>
      </c>
      <c r="B14" s="155" t="str">
        <f>'ΠΡΟΥΠ-ΜΟΣ'!D13</f>
        <v>Ισοπέδωση επιφανειας με διαμορφωτηρα</v>
      </c>
      <c r="C14" s="156">
        <f>'ΠΡΟΥΠ-ΜΟΣ'!E13</f>
        <v>1</v>
      </c>
      <c r="D14" s="157" t="str">
        <f>'ΠΡΟΥΠ-ΜΟΣ'!F13</f>
        <v>m2</v>
      </c>
      <c r="E14" s="158">
        <f>'ΠΡΟΥΠ-ΜΟΣ'!G13</f>
        <v>1200</v>
      </c>
      <c r="F14" s="148">
        <f>'ΠΡΟΥΠ-ΜΟΣ'!H13</f>
        <v>0.16</v>
      </c>
      <c r="G14" s="148">
        <f t="shared" si="0"/>
        <v>192</v>
      </c>
      <c r="H14" s="88"/>
      <c r="I14" s="159"/>
      <c r="J14" s="169">
        <f>E14</f>
        <v>1200</v>
      </c>
      <c r="K14" s="148">
        <f t="shared" si="1"/>
        <v>0.16</v>
      </c>
      <c r="L14" s="148">
        <f t="shared" si="2"/>
        <v>192</v>
      </c>
      <c r="M14" s="88"/>
      <c r="N14" s="160">
        <f t="shared" si="3"/>
        <v>0</v>
      </c>
      <c r="O14" s="161">
        <f t="shared" si="4"/>
        <v>0</v>
      </c>
      <c r="P14" s="68"/>
      <c r="Q14" s="69">
        <f t="shared" si="5"/>
        <v>0.16</v>
      </c>
      <c r="R14" s="69">
        <f t="shared" si="6"/>
        <v>0</v>
      </c>
      <c r="S14" s="70"/>
      <c r="T14" s="68">
        <f t="shared" si="7"/>
        <v>192</v>
      </c>
      <c r="U14" s="70"/>
      <c r="V14" s="25"/>
    </row>
    <row r="15" spans="1:22" s="72" customFormat="1" ht="12.75" customHeight="1">
      <c r="A15" s="150">
        <f>'ΠΡΟΥΠ-ΜΟΣ'!A14</f>
        <v>3</v>
      </c>
      <c r="B15" s="155" t="str">
        <f>'ΠΡΟΥΠ-ΜΟΣ'!D14</f>
        <v>Καθαρισμός και μόρφωση τάφρου σε κάθε έδαφος</v>
      </c>
      <c r="C15" s="156">
        <f>'ΠΡΟΥΠ-ΜΟΣ'!E14</f>
        <v>2</v>
      </c>
      <c r="D15" s="157" t="str">
        <f>'ΠΡΟΥΠ-ΜΟΣ'!F14</f>
        <v>m</v>
      </c>
      <c r="E15" s="158">
        <f>'ΠΡΟΥΠ-ΜΟΣ'!G14</f>
        <v>20</v>
      </c>
      <c r="F15" s="148">
        <f>'ΠΡΟΥΠ-ΜΟΣ'!H14</f>
        <v>0.65</v>
      </c>
      <c r="G15" s="148">
        <f t="shared" si="0"/>
        <v>13</v>
      </c>
      <c r="H15" s="88"/>
      <c r="I15" s="159"/>
      <c r="J15" s="169">
        <f aca="true" t="shared" si="8" ref="J15:J27">E15</f>
        <v>20</v>
      </c>
      <c r="K15" s="148">
        <f t="shared" si="1"/>
        <v>0.65</v>
      </c>
      <c r="L15" s="148">
        <f t="shared" si="2"/>
        <v>13</v>
      </c>
      <c r="M15" s="88"/>
      <c r="N15" s="160">
        <f t="shared" si="3"/>
        <v>0</v>
      </c>
      <c r="O15" s="161">
        <f t="shared" si="4"/>
        <v>0</v>
      </c>
      <c r="P15" s="68"/>
      <c r="Q15" s="69">
        <f t="shared" si="5"/>
        <v>0.65</v>
      </c>
      <c r="R15" s="69">
        <f t="shared" si="6"/>
        <v>0</v>
      </c>
      <c r="S15" s="70"/>
      <c r="T15" s="68">
        <f t="shared" si="7"/>
        <v>13</v>
      </c>
      <c r="U15" s="70"/>
      <c r="V15" s="25"/>
    </row>
    <row r="16" spans="1:22" s="72" customFormat="1" ht="12.75" customHeight="1">
      <c r="A16" s="150">
        <f>'ΠΡΟΥΠ-ΜΟΣ'!A15</f>
        <v>4</v>
      </c>
      <c r="B16" s="155" t="str">
        <f>'ΠΡΟΥΠ-ΜΟΣ'!D15</f>
        <v>Δάνεια θραυστών επίλ.υλικών λατομείου Κατηγορ.Ε4</v>
      </c>
      <c r="C16" s="156">
        <f>'ΠΡΟΥΠ-ΜΟΣ'!E15</f>
        <v>3</v>
      </c>
      <c r="D16" s="157" t="str">
        <f>'ΠΡΟΥΠ-ΜΟΣ'!F15</f>
        <v>m3</v>
      </c>
      <c r="E16" s="158">
        <f>'ΠΡΟΥΠ-ΜΟΣ'!G15</f>
        <v>6</v>
      </c>
      <c r="F16" s="148">
        <f>'ΠΡΟΥΠ-ΜΟΣ'!H15</f>
        <v>12</v>
      </c>
      <c r="G16" s="148">
        <f t="shared" si="0"/>
        <v>72</v>
      </c>
      <c r="H16" s="88"/>
      <c r="I16" s="159"/>
      <c r="J16" s="169">
        <f t="shared" si="8"/>
        <v>6</v>
      </c>
      <c r="K16" s="148">
        <f t="shared" si="1"/>
        <v>12</v>
      </c>
      <c r="L16" s="148">
        <f t="shared" si="2"/>
        <v>72</v>
      </c>
      <c r="M16" s="88"/>
      <c r="N16" s="160">
        <f t="shared" si="3"/>
        <v>0</v>
      </c>
      <c r="O16" s="161">
        <f t="shared" si="4"/>
        <v>0</v>
      </c>
      <c r="P16" s="68">
        <v>2</v>
      </c>
      <c r="Q16" s="69">
        <f t="shared" si="5"/>
        <v>12</v>
      </c>
      <c r="R16" s="69">
        <f t="shared" si="6"/>
        <v>24</v>
      </c>
      <c r="S16" s="70"/>
      <c r="T16" s="68">
        <f t="shared" si="7"/>
        <v>96</v>
      </c>
      <c r="U16" s="70"/>
      <c r="V16" s="25"/>
    </row>
    <row r="17" spans="1:22" s="72" customFormat="1" ht="12.75" customHeight="1">
      <c r="A17" s="150">
        <f>'ΠΡΟΥΠ-ΜΟΣ'!A16</f>
        <v>5</v>
      </c>
      <c r="B17" s="155" t="str">
        <f>'ΠΡΟΥΠ-ΜΟΣ'!D16</f>
        <v>Κατασκευή  επιχωμάτων</v>
      </c>
      <c r="C17" s="156">
        <f>'ΠΡΟΥΠ-ΜΟΣ'!E16</f>
        <v>4</v>
      </c>
      <c r="D17" s="157" t="str">
        <f>'ΠΡΟΥΠ-ΜΟΣ'!F16</f>
        <v>m3</v>
      </c>
      <c r="E17" s="158">
        <f>'ΠΡΟΥΠ-ΜΟΣ'!G16</f>
        <v>6</v>
      </c>
      <c r="F17" s="148">
        <f>'ΠΡΟΥΠ-ΜΟΣ'!H16</f>
        <v>1.05</v>
      </c>
      <c r="G17" s="148">
        <f t="shared" si="0"/>
        <v>6.3</v>
      </c>
      <c r="H17" s="88"/>
      <c r="I17" s="159"/>
      <c r="J17" s="169">
        <f t="shared" si="8"/>
        <v>6</v>
      </c>
      <c r="K17" s="148">
        <f t="shared" si="1"/>
        <v>1.05</v>
      </c>
      <c r="L17" s="148">
        <f t="shared" si="2"/>
        <v>6.3</v>
      </c>
      <c r="M17" s="88"/>
      <c r="N17" s="160">
        <f t="shared" si="3"/>
        <v>0</v>
      </c>
      <c r="O17" s="161">
        <f t="shared" si="4"/>
        <v>0</v>
      </c>
      <c r="P17" s="68"/>
      <c r="Q17" s="69">
        <f t="shared" si="5"/>
        <v>1.05</v>
      </c>
      <c r="R17" s="69">
        <f t="shared" si="6"/>
        <v>0</v>
      </c>
      <c r="S17" s="70"/>
      <c r="T17" s="68">
        <f t="shared" si="7"/>
        <v>6.3</v>
      </c>
      <c r="U17" s="70"/>
      <c r="V17" s="25"/>
    </row>
    <row r="18" spans="1:22" s="72" customFormat="1" ht="12.75" customHeight="1">
      <c r="A18" s="150">
        <f>'ΠΡΟΥΠ-ΜΟΣ'!A17</f>
        <v>6</v>
      </c>
      <c r="B18" s="155" t="str">
        <f>'ΠΡΟΥΠ-ΜΟΣ'!D17</f>
        <v>Σκυροδ.C12/15  τσιμεντόστρωσης οδών και πεζοδρ.</v>
      </c>
      <c r="C18" s="156">
        <f>'ΠΡΟΥΠ-ΜΟΣ'!E17</f>
        <v>5</v>
      </c>
      <c r="D18" s="157" t="str">
        <f>'ΠΡΟΥΠ-ΜΟΣ'!F17</f>
        <v>m3</v>
      </c>
      <c r="E18" s="158">
        <f>'ΠΡΟΥΠ-ΜΟΣ'!G17</f>
        <v>10</v>
      </c>
      <c r="F18" s="148">
        <f>'ΠΡΟΥΠ-ΜΟΣ'!H17</f>
        <v>90</v>
      </c>
      <c r="G18" s="148">
        <f t="shared" si="0"/>
        <v>900</v>
      </c>
      <c r="H18" s="88">
        <f>SUM(G14:G18)</f>
        <v>1183.3</v>
      </c>
      <c r="I18" s="159"/>
      <c r="J18" s="169">
        <v>10</v>
      </c>
      <c r="K18" s="148">
        <f t="shared" si="1"/>
        <v>90</v>
      </c>
      <c r="L18" s="148">
        <f t="shared" si="2"/>
        <v>900</v>
      </c>
      <c r="M18" s="88">
        <f>SUM(L14:L18)</f>
        <v>1183.3</v>
      </c>
      <c r="N18" s="160">
        <f t="shared" si="3"/>
        <v>0</v>
      </c>
      <c r="O18" s="161">
        <f t="shared" si="4"/>
        <v>0</v>
      </c>
      <c r="P18" s="68"/>
      <c r="Q18" s="69">
        <f t="shared" si="5"/>
        <v>90</v>
      </c>
      <c r="R18" s="69">
        <f t="shared" si="6"/>
        <v>0</v>
      </c>
      <c r="S18" s="70"/>
      <c r="T18" s="68">
        <f t="shared" si="7"/>
        <v>900</v>
      </c>
      <c r="U18" s="70"/>
      <c r="V18" s="73"/>
    </row>
    <row r="19" spans="1:22" s="72" customFormat="1" ht="12.75" customHeight="1">
      <c r="A19" s="150">
        <f>'ΠΡΟΥΠ-ΜΟΣ'!A18</f>
        <v>7</v>
      </c>
      <c r="B19" s="155" t="str">
        <f>'ΠΡΟΥΠ-ΜΟΣ'!D18</f>
        <v>ΟΜΑΔΑ Β :  ΟΔΟΣΤΡΩΣΙΑ</v>
      </c>
      <c r="C19" s="156">
        <f>'ΠΡΟΥΠ-ΜΟΣ'!E18</f>
        <v>0</v>
      </c>
      <c r="D19" s="157">
        <f>'ΠΡΟΥΠ-ΜΟΣ'!F18</f>
        <v>0</v>
      </c>
      <c r="E19" s="158">
        <f>'ΠΡΟΥΠ-ΜΟΣ'!G18</f>
        <v>0</v>
      </c>
      <c r="F19" s="148">
        <f>'ΠΡΟΥΠ-ΜΟΣ'!H18</f>
        <v>0</v>
      </c>
      <c r="G19" s="148">
        <f t="shared" si="0"/>
        <v>0</v>
      </c>
      <c r="H19" s="88"/>
      <c r="I19" s="159"/>
      <c r="J19" s="169">
        <f t="shared" si="8"/>
        <v>0</v>
      </c>
      <c r="K19" s="148">
        <f t="shared" si="1"/>
        <v>0</v>
      </c>
      <c r="L19" s="148">
        <f t="shared" si="2"/>
        <v>0</v>
      </c>
      <c r="M19" s="88"/>
      <c r="N19" s="160">
        <f t="shared" si="3"/>
        <v>0</v>
      </c>
      <c r="O19" s="161">
        <f t="shared" si="4"/>
        <v>0</v>
      </c>
      <c r="P19" s="68"/>
      <c r="Q19" s="69">
        <f t="shared" si="5"/>
        <v>0</v>
      </c>
      <c r="R19" s="69">
        <f t="shared" si="6"/>
        <v>0</v>
      </c>
      <c r="S19" s="70"/>
      <c r="T19" s="68">
        <f t="shared" si="7"/>
        <v>0</v>
      </c>
      <c r="U19" s="70"/>
      <c r="V19" s="73"/>
    </row>
    <row r="20" spans="1:22" s="72" customFormat="1" ht="12.75" customHeight="1">
      <c r="A20" s="150">
        <f>'ΠΡΟΥΠ-ΜΟΣ'!A19</f>
        <v>8</v>
      </c>
      <c r="B20" s="155" t="str">
        <f>'ΠΡΟΥΠ-ΜΟΣ'!D19</f>
        <v>Υπόβαση Oδοστ. μεταβλητού πάχους (Π.Τ.Π. Ο-150)</v>
      </c>
      <c r="C20" s="156">
        <f>'ΠΡΟΥΠ-ΜΟΣ'!E19</f>
        <v>6</v>
      </c>
      <c r="D20" s="157" t="str">
        <f>'ΠΡΟΥΠ-ΜΟΣ'!F19</f>
        <v>m3</v>
      </c>
      <c r="E20" s="158">
        <f>'ΠΡΟΥΠ-ΜΟΣ'!G19</f>
        <v>120</v>
      </c>
      <c r="F20" s="148">
        <f>'ΠΡΟΥΠ-ΜΟΣ'!H19</f>
        <v>15</v>
      </c>
      <c r="G20" s="148">
        <f t="shared" si="0"/>
        <v>1800</v>
      </c>
      <c r="H20" s="88"/>
      <c r="I20" s="159"/>
      <c r="J20" s="238">
        <v>140</v>
      </c>
      <c r="K20" s="148">
        <f t="shared" si="1"/>
        <v>15</v>
      </c>
      <c r="L20" s="148">
        <f t="shared" si="2"/>
        <v>2100</v>
      </c>
      <c r="M20" s="88"/>
      <c r="N20" s="160">
        <f t="shared" si="3"/>
        <v>300</v>
      </c>
      <c r="O20" s="161">
        <f t="shared" si="4"/>
        <v>0</v>
      </c>
      <c r="P20" s="68"/>
      <c r="Q20" s="69">
        <f t="shared" si="5"/>
        <v>15</v>
      </c>
      <c r="R20" s="69">
        <f t="shared" si="6"/>
        <v>0</v>
      </c>
      <c r="S20" s="70"/>
      <c r="T20" s="68">
        <f t="shared" si="7"/>
        <v>2100</v>
      </c>
      <c r="U20" s="70"/>
      <c r="V20" s="73"/>
    </row>
    <row r="21" spans="1:22" s="72" customFormat="1" ht="12.75" customHeight="1">
      <c r="A21" s="150">
        <f>'ΠΡΟΥΠ-ΜΟΣ'!A20</f>
        <v>9</v>
      </c>
      <c r="B21" s="155" t="str">
        <f>'ΠΡΟΥΠ-ΜΟΣ'!D20</f>
        <v>Βάση πάχους 0,10 m (Π.Τ.Π. Ο-155)</v>
      </c>
      <c r="C21" s="156">
        <f>'ΠΡΟΥΠ-ΜΟΣ'!E20</f>
        <v>7</v>
      </c>
      <c r="D21" s="157" t="str">
        <f>'ΠΡΟΥΠ-ΜΟΣ'!F20</f>
        <v>m2</v>
      </c>
      <c r="E21" s="158">
        <f>'ΠΡΟΥΠ-ΜΟΣ'!G20</f>
        <v>1200</v>
      </c>
      <c r="F21" s="148">
        <f>'ΠΡΟΥΠ-ΜΟΣ'!H20</f>
        <v>1.5</v>
      </c>
      <c r="G21" s="148">
        <f t="shared" si="0"/>
        <v>1800</v>
      </c>
      <c r="H21" s="88">
        <f>SUM(G20:G21)</f>
        <v>3600</v>
      </c>
      <c r="I21" s="159"/>
      <c r="J21" s="169">
        <f t="shared" si="8"/>
        <v>1200</v>
      </c>
      <c r="K21" s="148">
        <f t="shared" si="1"/>
        <v>1.5</v>
      </c>
      <c r="L21" s="148">
        <f t="shared" si="2"/>
        <v>1800</v>
      </c>
      <c r="M21" s="88">
        <f>SUM(L20:L21)</f>
        <v>3900</v>
      </c>
      <c r="N21" s="160">
        <f t="shared" si="3"/>
        <v>0</v>
      </c>
      <c r="O21" s="161">
        <f t="shared" si="4"/>
        <v>0</v>
      </c>
      <c r="P21" s="68"/>
      <c r="Q21" s="69">
        <f t="shared" si="5"/>
        <v>1.5</v>
      </c>
      <c r="R21" s="69">
        <f t="shared" si="6"/>
        <v>0</v>
      </c>
      <c r="S21" s="70"/>
      <c r="T21" s="68">
        <f t="shared" si="7"/>
        <v>1800</v>
      </c>
      <c r="U21" s="70"/>
      <c r="V21" s="71"/>
    </row>
    <row r="22" spans="1:22" s="72" customFormat="1" ht="12.75" customHeight="1">
      <c r="A22" s="150">
        <f>'ΠΡΟΥΠ-ΜΟΣ'!A21</f>
        <v>10</v>
      </c>
      <c r="B22" s="155" t="str">
        <f>'ΠΡΟΥΠ-ΜΟΣ'!D21</f>
        <v>ΟΜΑΔΑ Γ:   ΑΣΦΑΛΤΙΚΑ </v>
      </c>
      <c r="C22" s="156">
        <f>'ΠΡΟΥΠ-ΜΟΣ'!E21</f>
        <v>0</v>
      </c>
      <c r="D22" s="157">
        <f>'ΠΡΟΥΠ-ΜΟΣ'!F21</f>
        <v>0</v>
      </c>
      <c r="E22" s="158">
        <f>'ΠΡΟΥΠ-ΜΟΣ'!G21</f>
        <v>0</v>
      </c>
      <c r="F22" s="148">
        <f>'ΠΡΟΥΠ-ΜΟΣ'!H21</f>
        <v>0</v>
      </c>
      <c r="G22" s="148">
        <f aca="true" t="shared" si="9" ref="G22:G36">ROUND(E22*F22,2)</f>
        <v>0</v>
      </c>
      <c r="H22" s="88"/>
      <c r="I22" s="159"/>
      <c r="J22" s="169">
        <f t="shared" si="8"/>
        <v>0</v>
      </c>
      <c r="K22" s="148">
        <f aca="true" t="shared" si="10" ref="K22:K51">F22</f>
        <v>0</v>
      </c>
      <c r="L22" s="148">
        <f aca="true" t="shared" si="11" ref="L22:L51">ROUND(J22*K22,2)</f>
        <v>0</v>
      </c>
      <c r="M22" s="88"/>
      <c r="N22" s="160">
        <f aca="true" t="shared" si="12" ref="N22:N51">IF((L22-G22)&gt;0,L22-G22,0)</f>
        <v>0</v>
      </c>
      <c r="O22" s="161">
        <f aca="true" t="shared" si="13" ref="O22:O51">IF((L22-G22)&lt;0,G22-L22,0)</f>
        <v>0</v>
      </c>
      <c r="P22" s="68"/>
      <c r="Q22" s="69">
        <f t="shared" si="5"/>
        <v>0</v>
      </c>
      <c r="R22" s="69">
        <f t="shared" si="6"/>
        <v>0</v>
      </c>
      <c r="S22" s="70"/>
      <c r="T22" s="68">
        <f t="shared" si="7"/>
        <v>0</v>
      </c>
      <c r="U22" s="70"/>
      <c r="V22" s="71"/>
    </row>
    <row r="23" spans="1:22" s="72" customFormat="1" ht="12.75" customHeight="1">
      <c r="A23" s="150">
        <f>'ΠΡΟΥΠ-ΜΟΣ'!A22</f>
        <v>11</v>
      </c>
      <c r="B23" s="155" t="str">
        <f>'ΠΡΟΥΠ-ΜΟΣ'!D22</f>
        <v>Ασφαλτική προεπάλειψη</v>
      </c>
      <c r="C23" s="156">
        <f>'ΠΡΟΥΠ-ΜΟΣ'!E22</f>
        <v>8</v>
      </c>
      <c r="D23" s="157" t="str">
        <f>'ΠΡΟΥΠ-ΜΟΣ'!F22</f>
        <v>m2</v>
      </c>
      <c r="E23" s="158">
        <f>'ΠΡΟΥΠ-ΜΟΣ'!G22</f>
        <v>1200</v>
      </c>
      <c r="F23" s="148">
        <f>'ΠΡΟΥΠ-ΜΟΣ'!H22</f>
        <v>1.2</v>
      </c>
      <c r="G23" s="148">
        <f t="shared" si="9"/>
        <v>1440</v>
      </c>
      <c r="H23" s="88"/>
      <c r="I23" s="159"/>
      <c r="J23" s="169">
        <f t="shared" si="8"/>
        <v>1200</v>
      </c>
      <c r="K23" s="148">
        <f t="shared" si="10"/>
        <v>1.2</v>
      </c>
      <c r="L23" s="148">
        <f t="shared" si="11"/>
        <v>1440</v>
      </c>
      <c r="M23" s="88"/>
      <c r="N23" s="160">
        <f t="shared" si="12"/>
        <v>0</v>
      </c>
      <c r="O23" s="161">
        <f t="shared" si="13"/>
        <v>0</v>
      </c>
      <c r="P23" s="68"/>
      <c r="Q23" s="69">
        <f t="shared" si="5"/>
        <v>1.2</v>
      </c>
      <c r="R23" s="69">
        <f t="shared" si="6"/>
        <v>0</v>
      </c>
      <c r="S23" s="70"/>
      <c r="T23" s="68">
        <f t="shared" si="7"/>
        <v>1440</v>
      </c>
      <c r="U23" s="70"/>
      <c r="V23" s="71"/>
    </row>
    <row r="24" spans="1:22" s="72" customFormat="1" ht="12.75" customHeight="1">
      <c r="A24" s="150">
        <f>'ΠΡΟΥΠ-ΜΟΣ'!A23</f>
        <v>12</v>
      </c>
      <c r="B24" s="155" t="str">
        <f>'ΠΡΟΥΠ-ΜΟΣ'!D23</f>
        <v>Ασφαλτική συγκολλητική επάλειψη</v>
      </c>
      <c r="C24" s="156">
        <f>'ΠΡΟΥΠ-ΜΟΣ'!E23</f>
        <v>9</v>
      </c>
      <c r="D24" s="157" t="str">
        <f>'ΠΡΟΥΠ-ΜΟΣ'!F23</f>
        <v>m2</v>
      </c>
      <c r="E24" s="158">
        <f>'ΠΡΟΥΠ-ΜΟΣ'!G23</f>
        <v>1520</v>
      </c>
      <c r="F24" s="148">
        <f>'ΠΡΟΥΠ-ΜΟΣ'!H23</f>
        <v>0.45</v>
      </c>
      <c r="G24" s="148">
        <f t="shared" si="9"/>
        <v>684</v>
      </c>
      <c r="H24" s="88"/>
      <c r="I24" s="159"/>
      <c r="J24" s="169">
        <v>1600</v>
      </c>
      <c r="K24" s="148">
        <f t="shared" si="10"/>
        <v>0.45</v>
      </c>
      <c r="L24" s="148">
        <f t="shared" si="11"/>
        <v>720</v>
      </c>
      <c r="M24" s="88"/>
      <c r="N24" s="160">
        <f t="shared" si="12"/>
        <v>36</v>
      </c>
      <c r="O24" s="161">
        <f t="shared" si="13"/>
        <v>0</v>
      </c>
      <c r="P24" s="68"/>
      <c r="Q24" s="69">
        <f t="shared" si="5"/>
        <v>0.45</v>
      </c>
      <c r="R24" s="69">
        <f t="shared" si="6"/>
        <v>0</v>
      </c>
      <c r="S24" s="70"/>
      <c r="T24" s="68">
        <f t="shared" si="7"/>
        <v>720</v>
      </c>
      <c r="U24" s="70"/>
      <c r="V24" s="71"/>
    </row>
    <row r="25" spans="1:22" s="72" customFormat="1" ht="12.75" customHeight="1">
      <c r="A25" s="150">
        <f>'ΠΡΟΥΠ-ΜΟΣ'!A24</f>
        <v>13</v>
      </c>
      <c r="B25" s="155" t="str">
        <f>'ΠΡΟΥΠ-ΜΟΣ'!D24</f>
        <v>Ασφαλτική ισοπεδωτική στρώση μεταβλητού παχους </v>
      </c>
      <c r="C25" s="156">
        <f>'ΠΡΟΥΠ-ΜΟΣ'!E24</f>
        <v>10</v>
      </c>
      <c r="D25" s="157" t="str">
        <f>'ΠΡΟΥΠ-ΜΟΣ'!F24</f>
        <v>ton</v>
      </c>
      <c r="E25" s="158">
        <f>'ΠΡΟΥΠ-ΜΟΣ'!G24</f>
        <v>50</v>
      </c>
      <c r="F25" s="148">
        <f>'ΠΡΟΥΠ-ΜΟΣ'!H24</f>
        <v>90</v>
      </c>
      <c r="G25" s="148">
        <f t="shared" si="9"/>
        <v>4500</v>
      </c>
      <c r="H25" s="88"/>
      <c r="I25" s="159"/>
      <c r="J25" s="238">
        <v>90</v>
      </c>
      <c r="K25" s="148">
        <f t="shared" si="10"/>
        <v>90</v>
      </c>
      <c r="L25" s="148">
        <f t="shared" si="11"/>
        <v>8100</v>
      </c>
      <c r="M25" s="88"/>
      <c r="N25" s="160">
        <f t="shared" si="12"/>
        <v>3600</v>
      </c>
      <c r="O25" s="161">
        <f t="shared" si="13"/>
        <v>0</v>
      </c>
      <c r="P25" s="68"/>
      <c r="Q25" s="69">
        <f t="shared" si="5"/>
        <v>90</v>
      </c>
      <c r="R25" s="69">
        <f t="shared" si="6"/>
        <v>0</v>
      </c>
      <c r="S25" s="70"/>
      <c r="T25" s="68">
        <f t="shared" si="7"/>
        <v>8100</v>
      </c>
      <c r="U25" s="70"/>
      <c r="V25" s="71"/>
    </row>
    <row r="26" spans="1:22" s="72" customFormat="1" ht="12.75" customHeight="1">
      <c r="A26" s="150">
        <f>'ΠΡΟΥΠ-ΜΟΣ'!A25</f>
        <v>14</v>
      </c>
      <c r="B26" s="155" t="str">
        <f>'ΠΡΟΥΠ-ΜΟΣ'!D25</f>
        <v>Ασφαλτική στρώση κυκλοφορίας συμπ.παχους 0,05μ</v>
      </c>
      <c r="C26" s="156">
        <f>'ΠΡΟΥΠ-ΜΟΣ'!E25</f>
        <v>11</v>
      </c>
      <c r="D26" s="157" t="str">
        <f>'ΠΡΟΥΠ-ΜΟΣ'!F25</f>
        <v>m2</v>
      </c>
      <c r="E26" s="158">
        <f>'ΠΡΟΥΠ-ΜΟΣ'!G25</f>
        <v>2720</v>
      </c>
      <c r="F26" s="148">
        <f>'ΠΡΟΥΠ-ΜΟΣ'!H25</f>
        <v>7.9</v>
      </c>
      <c r="G26" s="148">
        <f t="shared" si="9"/>
        <v>21488</v>
      </c>
      <c r="H26" s="88">
        <f>SUM(G23:G26)</f>
        <v>28112</v>
      </c>
      <c r="I26" s="159"/>
      <c r="J26" s="169">
        <v>2800</v>
      </c>
      <c r="K26" s="148">
        <f t="shared" si="10"/>
        <v>7.9</v>
      </c>
      <c r="L26" s="148">
        <f t="shared" si="11"/>
        <v>22120</v>
      </c>
      <c r="M26" s="88">
        <f>SUM(L23:L26)</f>
        <v>32380</v>
      </c>
      <c r="N26" s="160">
        <f t="shared" si="12"/>
        <v>632</v>
      </c>
      <c r="O26" s="161">
        <f t="shared" si="13"/>
        <v>0</v>
      </c>
      <c r="P26" s="68"/>
      <c r="Q26" s="69">
        <f t="shared" si="5"/>
        <v>7.9</v>
      </c>
      <c r="R26" s="69">
        <f t="shared" si="6"/>
        <v>0</v>
      </c>
      <c r="S26" s="70"/>
      <c r="T26" s="68">
        <f t="shared" si="7"/>
        <v>22120</v>
      </c>
      <c r="U26" s="70"/>
      <c r="V26" s="71"/>
    </row>
    <row r="27" spans="1:22" s="72" customFormat="1" ht="12.75" customHeight="1">
      <c r="A27" s="150">
        <f>'ΠΡΟΥΠ-ΜΟΣ'!A26</f>
        <v>0</v>
      </c>
      <c r="B27" s="155">
        <f>'ΠΡΟΥΠ-ΜΟΣ'!D26</f>
        <v>0</v>
      </c>
      <c r="C27" s="156">
        <f>'ΠΡΟΥΠ-ΜΟΣ'!E26</f>
        <v>0</v>
      </c>
      <c r="D27" s="157">
        <f>'ΠΡΟΥΠ-ΜΟΣ'!F26</f>
        <v>0</v>
      </c>
      <c r="E27" s="158">
        <f>'ΠΡΟΥΠ-ΜΟΣ'!G26</f>
        <v>0</v>
      </c>
      <c r="F27" s="148">
        <f>'ΠΡΟΥΠ-ΜΟΣ'!H26</f>
        <v>0</v>
      </c>
      <c r="G27" s="148">
        <f t="shared" si="9"/>
        <v>0</v>
      </c>
      <c r="H27" s="88"/>
      <c r="I27" s="159"/>
      <c r="J27" s="169">
        <f t="shared" si="8"/>
        <v>0</v>
      </c>
      <c r="K27" s="148">
        <f t="shared" si="10"/>
        <v>0</v>
      </c>
      <c r="L27" s="148">
        <f t="shared" si="11"/>
        <v>0</v>
      </c>
      <c r="M27" s="88"/>
      <c r="N27" s="160">
        <f t="shared" si="12"/>
        <v>0</v>
      </c>
      <c r="O27" s="161">
        <f t="shared" si="13"/>
        <v>0</v>
      </c>
      <c r="P27" s="68"/>
      <c r="Q27" s="69">
        <f t="shared" si="5"/>
        <v>0</v>
      </c>
      <c r="R27" s="69">
        <f t="shared" si="6"/>
        <v>0</v>
      </c>
      <c r="S27" s="70"/>
      <c r="T27" s="68">
        <f t="shared" si="7"/>
        <v>0</v>
      </c>
      <c r="U27" s="70"/>
      <c r="V27" s="71"/>
    </row>
    <row r="28" spans="1:22" s="72" customFormat="1" ht="12.75" customHeight="1" hidden="1">
      <c r="A28" s="150">
        <f>'ΠΡΟΥΠ-ΜΟΣ'!A27</f>
        <v>0</v>
      </c>
      <c r="B28" s="155">
        <f>'ΠΡΟΥΠ-ΜΟΣ'!D27</f>
        <v>0</v>
      </c>
      <c r="C28" s="156">
        <f>'ΠΡΟΥΠ-ΜΟΣ'!E27</f>
        <v>0</v>
      </c>
      <c r="D28" s="157">
        <f>'ΠΡΟΥΠ-ΜΟΣ'!F27</f>
        <v>0</v>
      </c>
      <c r="E28" s="158">
        <f>'ΠΡΟΥΠ-ΜΟΣ'!G27</f>
        <v>0</v>
      </c>
      <c r="F28" s="148">
        <f>'ΠΡΟΥΠ-ΜΟΣ'!H27</f>
        <v>0</v>
      </c>
      <c r="G28" s="148">
        <f t="shared" si="9"/>
        <v>0</v>
      </c>
      <c r="H28" s="88"/>
      <c r="I28" s="159"/>
      <c r="J28" s="235">
        <f aca="true" t="shared" si="14" ref="J28:J34">E28</f>
        <v>0</v>
      </c>
      <c r="K28" s="148">
        <f t="shared" si="10"/>
        <v>0</v>
      </c>
      <c r="L28" s="148">
        <f t="shared" si="11"/>
        <v>0</v>
      </c>
      <c r="M28" s="88"/>
      <c r="N28" s="160">
        <f t="shared" si="12"/>
        <v>0</v>
      </c>
      <c r="O28" s="161">
        <f t="shared" si="13"/>
        <v>0</v>
      </c>
      <c r="P28" s="68"/>
      <c r="Q28" s="69">
        <f t="shared" si="5"/>
        <v>0</v>
      </c>
      <c r="R28" s="69">
        <f t="shared" si="6"/>
        <v>0</v>
      </c>
      <c r="S28" s="70"/>
      <c r="T28" s="68">
        <f t="shared" si="7"/>
        <v>0</v>
      </c>
      <c r="U28" s="70"/>
      <c r="V28" s="71"/>
    </row>
    <row r="29" spans="1:22" s="72" customFormat="1" ht="12.75" customHeight="1" hidden="1">
      <c r="A29" s="150">
        <f>'ΠΡΟΥΠ-ΜΟΣ'!A28</f>
        <v>0</v>
      </c>
      <c r="B29" s="155">
        <f>'ΠΡΟΥΠ-ΜΟΣ'!D28</f>
        <v>0</v>
      </c>
      <c r="C29" s="156">
        <f>'ΠΡΟΥΠ-ΜΟΣ'!E28</f>
        <v>0</v>
      </c>
      <c r="D29" s="157">
        <f>'ΠΡΟΥΠ-ΜΟΣ'!F28</f>
        <v>0</v>
      </c>
      <c r="E29" s="158">
        <f>'ΠΡΟΥΠ-ΜΟΣ'!G28</f>
        <v>0</v>
      </c>
      <c r="F29" s="148">
        <f>'ΠΡΟΥΠ-ΜΟΣ'!H28</f>
        <v>0</v>
      </c>
      <c r="G29" s="148">
        <f t="shared" si="9"/>
        <v>0</v>
      </c>
      <c r="H29" s="88"/>
      <c r="I29" s="159"/>
      <c r="J29" s="235">
        <f t="shared" si="14"/>
        <v>0</v>
      </c>
      <c r="K29" s="148">
        <f t="shared" si="10"/>
        <v>0</v>
      </c>
      <c r="L29" s="148">
        <f t="shared" si="11"/>
        <v>0</v>
      </c>
      <c r="M29" s="88"/>
      <c r="N29" s="160">
        <f t="shared" si="12"/>
        <v>0</v>
      </c>
      <c r="O29" s="161">
        <f t="shared" si="13"/>
        <v>0</v>
      </c>
      <c r="P29" s="68"/>
      <c r="Q29" s="69">
        <f t="shared" si="5"/>
        <v>0</v>
      </c>
      <c r="R29" s="69">
        <f t="shared" si="6"/>
        <v>0</v>
      </c>
      <c r="S29" s="70"/>
      <c r="T29" s="68">
        <f t="shared" si="7"/>
        <v>0</v>
      </c>
      <c r="U29" s="70"/>
      <c r="V29" s="71"/>
    </row>
    <row r="30" spans="1:22" s="72" customFormat="1" ht="12.75" customHeight="1" hidden="1">
      <c r="A30" s="150">
        <f>'ΠΡΟΥΠ-ΜΟΣ'!A29</f>
        <v>0</v>
      </c>
      <c r="B30" s="155">
        <f>'ΠΡΟΥΠ-ΜΟΣ'!D29</f>
        <v>0</v>
      </c>
      <c r="C30" s="156">
        <f>'ΠΡΟΥΠ-ΜΟΣ'!E29</f>
        <v>0</v>
      </c>
      <c r="D30" s="157">
        <f>'ΠΡΟΥΠ-ΜΟΣ'!F29</f>
        <v>0</v>
      </c>
      <c r="E30" s="158">
        <f>'ΠΡΟΥΠ-ΜΟΣ'!G29</f>
        <v>0</v>
      </c>
      <c r="F30" s="148">
        <f>'ΠΡΟΥΠ-ΜΟΣ'!H29</f>
        <v>0</v>
      </c>
      <c r="G30" s="148">
        <f t="shared" si="9"/>
        <v>0</v>
      </c>
      <c r="H30" s="88"/>
      <c r="I30" s="159"/>
      <c r="J30" s="235">
        <f t="shared" si="14"/>
        <v>0</v>
      </c>
      <c r="K30" s="148">
        <f t="shared" si="10"/>
        <v>0</v>
      </c>
      <c r="L30" s="148">
        <f t="shared" si="11"/>
        <v>0</v>
      </c>
      <c r="M30" s="88"/>
      <c r="N30" s="160">
        <f t="shared" si="12"/>
        <v>0</v>
      </c>
      <c r="O30" s="161">
        <f t="shared" si="13"/>
        <v>0</v>
      </c>
      <c r="P30" s="68"/>
      <c r="Q30" s="69">
        <f t="shared" si="5"/>
        <v>0</v>
      </c>
      <c r="R30" s="69">
        <f t="shared" si="6"/>
        <v>0</v>
      </c>
      <c r="S30" s="70"/>
      <c r="T30" s="68">
        <f t="shared" si="7"/>
        <v>0</v>
      </c>
      <c r="U30" s="70"/>
      <c r="V30" s="71"/>
    </row>
    <row r="31" spans="1:22" s="72" customFormat="1" ht="12.75" customHeight="1" hidden="1">
      <c r="A31" s="150">
        <f>'ΠΡΟΥΠ-ΜΟΣ'!A30</f>
        <v>0</v>
      </c>
      <c r="B31" s="155">
        <f>'ΠΡΟΥΠ-ΜΟΣ'!D30</f>
        <v>0</v>
      </c>
      <c r="C31" s="156">
        <f>'ΠΡΟΥΠ-ΜΟΣ'!E30</f>
        <v>0</v>
      </c>
      <c r="D31" s="157">
        <f>'ΠΡΟΥΠ-ΜΟΣ'!F30</f>
        <v>0</v>
      </c>
      <c r="E31" s="158">
        <f>'ΠΡΟΥΠ-ΜΟΣ'!G30</f>
        <v>0</v>
      </c>
      <c r="F31" s="148">
        <f>'ΠΡΟΥΠ-ΜΟΣ'!H30</f>
        <v>0</v>
      </c>
      <c r="G31" s="148">
        <f t="shared" si="9"/>
        <v>0</v>
      </c>
      <c r="H31" s="88"/>
      <c r="I31" s="159"/>
      <c r="J31" s="235">
        <f t="shared" si="14"/>
        <v>0</v>
      </c>
      <c r="K31" s="148">
        <f t="shared" si="10"/>
        <v>0</v>
      </c>
      <c r="L31" s="148">
        <f t="shared" si="11"/>
        <v>0</v>
      </c>
      <c r="M31" s="88"/>
      <c r="N31" s="160">
        <f t="shared" si="12"/>
        <v>0</v>
      </c>
      <c r="O31" s="161">
        <f t="shared" si="13"/>
        <v>0</v>
      </c>
      <c r="P31" s="68"/>
      <c r="Q31" s="69">
        <f t="shared" si="5"/>
        <v>0</v>
      </c>
      <c r="R31" s="69">
        <f t="shared" si="6"/>
        <v>0</v>
      </c>
      <c r="S31" s="70"/>
      <c r="T31" s="68">
        <f t="shared" si="7"/>
        <v>0</v>
      </c>
      <c r="U31" s="70"/>
      <c r="V31" s="71"/>
    </row>
    <row r="32" spans="1:22" s="72" customFormat="1" ht="12.75" customHeight="1" hidden="1">
      <c r="A32" s="150">
        <f>'ΠΡΟΥΠ-ΜΟΣ'!A31</f>
        <v>0</v>
      </c>
      <c r="B32" s="155">
        <f>'ΠΡΟΥΠ-ΜΟΣ'!D31</f>
        <v>0</v>
      </c>
      <c r="C32" s="156">
        <f>'ΠΡΟΥΠ-ΜΟΣ'!E31</f>
        <v>0</v>
      </c>
      <c r="D32" s="157">
        <f>'ΠΡΟΥΠ-ΜΟΣ'!F31</f>
        <v>0</v>
      </c>
      <c r="E32" s="158">
        <f>'ΠΡΟΥΠ-ΜΟΣ'!G31</f>
        <v>0</v>
      </c>
      <c r="F32" s="148">
        <f>'ΠΡΟΥΠ-ΜΟΣ'!H31</f>
        <v>0</v>
      </c>
      <c r="G32" s="148">
        <f t="shared" si="9"/>
        <v>0</v>
      </c>
      <c r="H32" s="88"/>
      <c r="I32" s="159"/>
      <c r="J32" s="235">
        <f t="shared" si="14"/>
        <v>0</v>
      </c>
      <c r="K32" s="148">
        <f t="shared" si="10"/>
        <v>0</v>
      </c>
      <c r="L32" s="148">
        <f t="shared" si="11"/>
        <v>0</v>
      </c>
      <c r="M32" s="88"/>
      <c r="N32" s="160">
        <f t="shared" si="12"/>
        <v>0</v>
      </c>
      <c r="O32" s="161">
        <f t="shared" si="13"/>
        <v>0</v>
      </c>
      <c r="P32" s="68"/>
      <c r="Q32" s="69">
        <f t="shared" si="5"/>
        <v>0</v>
      </c>
      <c r="R32" s="69">
        <f t="shared" si="6"/>
        <v>0</v>
      </c>
      <c r="S32" s="70"/>
      <c r="T32" s="68">
        <f t="shared" si="7"/>
        <v>0</v>
      </c>
      <c r="U32" s="70"/>
      <c r="V32" s="71"/>
    </row>
    <row r="33" spans="1:22" s="72" customFormat="1" ht="12.75" customHeight="1" hidden="1">
      <c r="A33" s="150">
        <f>'ΠΡΟΥΠ-ΜΟΣ'!A32</f>
        <v>0</v>
      </c>
      <c r="B33" s="155">
        <f>'ΠΡΟΥΠ-ΜΟΣ'!D32</f>
        <v>0</v>
      </c>
      <c r="C33" s="156">
        <f>'ΠΡΟΥΠ-ΜΟΣ'!E32</f>
        <v>0</v>
      </c>
      <c r="D33" s="157">
        <f>'ΠΡΟΥΠ-ΜΟΣ'!F32</f>
        <v>0</v>
      </c>
      <c r="E33" s="158">
        <f>'ΠΡΟΥΠ-ΜΟΣ'!G32</f>
        <v>0</v>
      </c>
      <c r="F33" s="148">
        <f>'ΠΡΟΥΠ-ΜΟΣ'!H32</f>
        <v>0</v>
      </c>
      <c r="G33" s="148">
        <f t="shared" si="9"/>
        <v>0</v>
      </c>
      <c r="H33" s="88"/>
      <c r="I33" s="159"/>
      <c r="J33" s="235">
        <f t="shared" si="14"/>
        <v>0</v>
      </c>
      <c r="K33" s="148">
        <f t="shared" si="10"/>
        <v>0</v>
      </c>
      <c r="L33" s="148">
        <f t="shared" si="11"/>
        <v>0</v>
      </c>
      <c r="M33" s="88"/>
      <c r="N33" s="160">
        <f t="shared" si="12"/>
        <v>0</v>
      </c>
      <c r="O33" s="161">
        <f t="shared" si="13"/>
        <v>0</v>
      </c>
      <c r="P33" s="68"/>
      <c r="Q33" s="69">
        <f t="shared" si="5"/>
        <v>0</v>
      </c>
      <c r="R33" s="69">
        <f t="shared" si="6"/>
        <v>0</v>
      </c>
      <c r="S33" s="70"/>
      <c r="T33" s="68">
        <f t="shared" si="7"/>
        <v>0</v>
      </c>
      <c r="U33" s="70"/>
      <c r="V33" s="71"/>
    </row>
    <row r="34" spans="1:22" s="72" customFormat="1" ht="12.75" customHeight="1" hidden="1">
      <c r="A34" s="150">
        <f>'ΠΡΟΥΠ-ΜΟΣ'!A33</f>
        <v>0</v>
      </c>
      <c r="B34" s="155">
        <f>'ΠΡΟΥΠ-ΜΟΣ'!D33</f>
        <v>0</v>
      </c>
      <c r="C34" s="156">
        <f>'ΠΡΟΥΠ-ΜΟΣ'!E33</f>
        <v>0</v>
      </c>
      <c r="D34" s="157">
        <f>'ΠΡΟΥΠ-ΜΟΣ'!F33</f>
        <v>0</v>
      </c>
      <c r="E34" s="158">
        <f>'ΠΡΟΥΠ-ΜΟΣ'!G33</f>
        <v>0</v>
      </c>
      <c r="F34" s="148">
        <f>'ΠΡΟΥΠ-ΜΟΣ'!H33</f>
        <v>0</v>
      </c>
      <c r="G34" s="148">
        <f t="shared" si="9"/>
        <v>0</v>
      </c>
      <c r="H34" s="88"/>
      <c r="I34" s="159"/>
      <c r="J34" s="235">
        <f t="shared" si="14"/>
        <v>0</v>
      </c>
      <c r="K34" s="148">
        <f t="shared" si="10"/>
        <v>0</v>
      </c>
      <c r="L34" s="148">
        <f t="shared" si="11"/>
        <v>0</v>
      </c>
      <c r="M34" s="88"/>
      <c r="N34" s="160">
        <f t="shared" si="12"/>
        <v>0</v>
      </c>
      <c r="O34" s="161">
        <f t="shared" si="13"/>
        <v>0</v>
      </c>
      <c r="P34" s="68"/>
      <c r="Q34" s="69">
        <f t="shared" si="5"/>
        <v>0</v>
      </c>
      <c r="R34" s="69">
        <f t="shared" si="6"/>
        <v>0</v>
      </c>
      <c r="S34" s="70"/>
      <c r="T34" s="68">
        <f t="shared" si="7"/>
        <v>0</v>
      </c>
      <c r="U34" s="70"/>
      <c r="V34" s="71"/>
    </row>
    <row r="35" spans="1:22" s="72" customFormat="1" ht="12.75" customHeight="1" hidden="1">
      <c r="A35" s="150">
        <f>'ΠΡΟΥΠ-ΜΟΣ'!A34</f>
        <v>0</v>
      </c>
      <c r="B35" s="155">
        <f>'ΠΡΟΥΠ-ΜΟΣ'!D34</f>
        <v>0</v>
      </c>
      <c r="C35" s="156">
        <f>'ΠΡΟΥΠ-ΜΟΣ'!E34</f>
        <v>0</v>
      </c>
      <c r="D35" s="157">
        <f>'ΠΡΟΥΠ-ΜΟΣ'!F34</f>
        <v>0</v>
      </c>
      <c r="E35" s="158">
        <f>'ΠΡΟΥΠ-ΜΟΣ'!G34</f>
        <v>0</v>
      </c>
      <c r="F35" s="148">
        <f>'ΠΡΟΥΠ-ΜΟΣ'!H34</f>
        <v>0</v>
      </c>
      <c r="G35" s="148">
        <f t="shared" si="9"/>
        <v>0</v>
      </c>
      <c r="H35" s="88"/>
      <c r="I35" s="159"/>
      <c r="J35" s="235">
        <f aca="true" t="shared" si="15" ref="J35:J48">E35</f>
        <v>0</v>
      </c>
      <c r="K35" s="148">
        <f t="shared" si="10"/>
        <v>0</v>
      </c>
      <c r="L35" s="148">
        <f t="shared" si="11"/>
        <v>0</v>
      </c>
      <c r="M35" s="88"/>
      <c r="N35" s="160">
        <f t="shared" si="12"/>
        <v>0</v>
      </c>
      <c r="O35" s="161">
        <f t="shared" si="13"/>
        <v>0</v>
      </c>
      <c r="P35" s="68"/>
      <c r="Q35" s="69">
        <f t="shared" si="5"/>
        <v>0</v>
      </c>
      <c r="R35" s="69">
        <f t="shared" si="6"/>
        <v>0</v>
      </c>
      <c r="S35" s="70"/>
      <c r="T35" s="68">
        <f t="shared" si="7"/>
        <v>0</v>
      </c>
      <c r="U35" s="70"/>
      <c r="V35" s="71"/>
    </row>
    <row r="36" spans="1:22" s="72" customFormat="1" ht="12.75" customHeight="1" hidden="1">
      <c r="A36" s="150">
        <f>'ΠΡΟΥΠ-ΜΟΣ'!A35</f>
        <v>0</v>
      </c>
      <c r="B36" s="155">
        <f>'ΠΡΟΥΠ-ΜΟΣ'!D35</f>
        <v>0</v>
      </c>
      <c r="C36" s="156">
        <f>'ΠΡΟΥΠ-ΜΟΣ'!E35</f>
        <v>0</v>
      </c>
      <c r="D36" s="157">
        <f>'ΠΡΟΥΠ-ΜΟΣ'!F35</f>
        <v>0</v>
      </c>
      <c r="E36" s="158">
        <f>'ΠΡΟΥΠ-ΜΟΣ'!G35</f>
        <v>0</v>
      </c>
      <c r="F36" s="148">
        <f>'ΠΡΟΥΠ-ΜΟΣ'!H35</f>
        <v>0</v>
      </c>
      <c r="G36" s="148">
        <f t="shared" si="9"/>
        <v>0</v>
      </c>
      <c r="H36" s="88"/>
      <c r="I36" s="159"/>
      <c r="J36" s="235">
        <f t="shared" si="15"/>
        <v>0</v>
      </c>
      <c r="K36" s="148">
        <f t="shared" si="10"/>
        <v>0</v>
      </c>
      <c r="L36" s="148">
        <f t="shared" si="11"/>
        <v>0</v>
      </c>
      <c r="M36" s="88"/>
      <c r="N36" s="160">
        <f t="shared" si="12"/>
        <v>0</v>
      </c>
      <c r="O36" s="161">
        <f t="shared" si="13"/>
        <v>0</v>
      </c>
      <c r="P36" s="68"/>
      <c r="Q36" s="69">
        <f t="shared" si="5"/>
        <v>0</v>
      </c>
      <c r="R36" s="69">
        <f t="shared" si="6"/>
        <v>0</v>
      </c>
      <c r="S36" s="70"/>
      <c r="T36" s="68">
        <f t="shared" si="7"/>
        <v>0</v>
      </c>
      <c r="U36" s="70"/>
      <c r="V36" s="71"/>
    </row>
    <row r="37" spans="1:22" s="72" customFormat="1" ht="12.75" customHeight="1" hidden="1">
      <c r="A37" s="150">
        <f>'ΠΡΟΥΠ-ΜΟΣ'!A36</f>
        <v>0</v>
      </c>
      <c r="B37" s="155">
        <f>'ΠΡΟΥΠ-ΜΟΣ'!D36</f>
        <v>0</v>
      </c>
      <c r="C37" s="156">
        <f>'ΠΡΟΥΠ-ΜΟΣ'!E36</f>
        <v>0</v>
      </c>
      <c r="D37" s="157">
        <f>'ΠΡΟΥΠ-ΜΟΣ'!F36</f>
        <v>0</v>
      </c>
      <c r="E37" s="158">
        <f>'ΠΡΟΥΠ-ΜΟΣ'!G36</f>
        <v>0</v>
      </c>
      <c r="F37" s="148">
        <f>'ΠΡΟΥΠ-ΜΟΣ'!H36</f>
        <v>0</v>
      </c>
      <c r="G37" s="148">
        <f t="shared" si="0"/>
        <v>0</v>
      </c>
      <c r="H37" s="88">
        <f>SUM(G36:G37)</f>
        <v>0</v>
      </c>
      <c r="I37" s="159"/>
      <c r="J37" s="235">
        <f t="shared" si="15"/>
        <v>0</v>
      </c>
      <c r="K37" s="148">
        <f t="shared" si="10"/>
        <v>0</v>
      </c>
      <c r="L37" s="148">
        <f t="shared" si="11"/>
        <v>0</v>
      </c>
      <c r="M37" s="88">
        <f>SUM(L36:L37)</f>
        <v>0</v>
      </c>
      <c r="N37" s="160">
        <f t="shared" si="12"/>
        <v>0</v>
      </c>
      <c r="O37" s="161">
        <f t="shared" si="13"/>
        <v>0</v>
      </c>
      <c r="P37" s="68"/>
      <c r="Q37" s="69">
        <f t="shared" si="5"/>
        <v>0</v>
      </c>
      <c r="R37" s="69">
        <f t="shared" si="6"/>
        <v>0</v>
      </c>
      <c r="S37" s="70"/>
      <c r="T37" s="68">
        <f t="shared" si="7"/>
        <v>0</v>
      </c>
      <c r="U37" s="70"/>
      <c r="V37" s="71"/>
    </row>
    <row r="38" spans="1:22" s="72" customFormat="1" ht="12.75" customHeight="1" hidden="1">
      <c r="A38" s="150">
        <f>'ΠΡΟΥΠ-ΜΟΣ'!A37</f>
        <v>0</v>
      </c>
      <c r="B38" s="155">
        <f>'ΠΡΟΥΠ-ΜΟΣ'!D37</f>
        <v>0</v>
      </c>
      <c r="C38" s="156">
        <f>'ΠΡΟΥΠ-ΜΟΣ'!E37</f>
        <v>0</v>
      </c>
      <c r="D38" s="157">
        <f>'ΠΡΟΥΠ-ΜΟΣ'!F37</f>
        <v>0</v>
      </c>
      <c r="E38" s="158">
        <f>'ΠΡΟΥΠ-ΜΟΣ'!G37</f>
        <v>0</v>
      </c>
      <c r="F38" s="148">
        <f>'ΠΡΟΥΠ-ΜΟΣ'!H37</f>
        <v>0</v>
      </c>
      <c r="G38" s="148">
        <f t="shared" si="0"/>
        <v>0</v>
      </c>
      <c r="H38" s="88"/>
      <c r="I38" s="159"/>
      <c r="J38" s="235">
        <f t="shared" si="15"/>
        <v>0</v>
      </c>
      <c r="K38" s="148">
        <f t="shared" si="10"/>
        <v>0</v>
      </c>
      <c r="L38" s="148">
        <f t="shared" si="11"/>
        <v>0</v>
      </c>
      <c r="M38" s="88"/>
      <c r="N38" s="160">
        <f t="shared" si="12"/>
        <v>0</v>
      </c>
      <c r="O38" s="161">
        <f t="shared" si="13"/>
        <v>0</v>
      </c>
      <c r="P38" s="68"/>
      <c r="Q38" s="69">
        <f t="shared" si="5"/>
        <v>0</v>
      </c>
      <c r="R38" s="69">
        <f t="shared" si="6"/>
        <v>0</v>
      </c>
      <c r="S38" s="70"/>
      <c r="T38" s="68">
        <f t="shared" si="7"/>
        <v>0</v>
      </c>
      <c r="U38" s="70"/>
      <c r="V38" s="71"/>
    </row>
    <row r="39" spans="1:22" s="72" customFormat="1" ht="12.75" customHeight="1" hidden="1">
      <c r="A39" s="150">
        <f>'ΠΡΟΥΠ-ΜΟΣ'!A38</f>
        <v>0</v>
      </c>
      <c r="B39" s="155">
        <f>'ΠΡΟΥΠ-ΜΟΣ'!D38</f>
        <v>0</v>
      </c>
      <c r="C39" s="156">
        <f>'ΠΡΟΥΠ-ΜΟΣ'!E38</f>
        <v>0</v>
      </c>
      <c r="D39" s="157">
        <f>'ΠΡΟΥΠ-ΜΟΣ'!F38</f>
        <v>0</v>
      </c>
      <c r="E39" s="158">
        <f>'ΠΡΟΥΠ-ΜΟΣ'!G38</f>
        <v>0</v>
      </c>
      <c r="F39" s="148">
        <f>'ΠΡΟΥΠ-ΜΟΣ'!H38</f>
        <v>0</v>
      </c>
      <c r="G39" s="148">
        <f t="shared" si="0"/>
        <v>0</v>
      </c>
      <c r="H39" s="88"/>
      <c r="I39" s="159"/>
      <c r="J39" s="235">
        <f t="shared" si="15"/>
        <v>0</v>
      </c>
      <c r="K39" s="148">
        <f t="shared" si="10"/>
        <v>0</v>
      </c>
      <c r="L39" s="148">
        <f t="shared" si="11"/>
        <v>0</v>
      </c>
      <c r="M39" s="88"/>
      <c r="N39" s="160">
        <f t="shared" si="12"/>
        <v>0</v>
      </c>
      <c r="O39" s="161">
        <f t="shared" si="13"/>
        <v>0</v>
      </c>
      <c r="P39" s="68"/>
      <c r="Q39" s="69">
        <f t="shared" si="5"/>
        <v>0</v>
      </c>
      <c r="R39" s="69">
        <f t="shared" si="6"/>
        <v>0</v>
      </c>
      <c r="S39" s="70"/>
      <c r="T39" s="68">
        <f t="shared" si="7"/>
        <v>0</v>
      </c>
      <c r="U39" s="70"/>
      <c r="V39" s="71"/>
    </row>
    <row r="40" spans="1:22" s="72" customFormat="1" ht="12.75" customHeight="1" hidden="1">
      <c r="A40" s="150">
        <f>'ΠΡΟΥΠ-ΜΟΣ'!A39</f>
        <v>0</v>
      </c>
      <c r="B40" s="155">
        <f>'ΠΡΟΥΠ-ΜΟΣ'!D39</f>
        <v>0</v>
      </c>
      <c r="C40" s="156">
        <f>'ΠΡΟΥΠ-ΜΟΣ'!E39</f>
        <v>0</v>
      </c>
      <c r="D40" s="157">
        <f>'ΠΡΟΥΠ-ΜΟΣ'!F39</f>
        <v>0</v>
      </c>
      <c r="E40" s="158">
        <f>'ΠΡΟΥΠ-ΜΟΣ'!G39</f>
        <v>0</v>
      </c>
      <c r="F40" s="148">
        <f>'ΠΡΟΥΠ-ΜΟΣ'!H39</f>
        <v>0</v>
      </c>
      <c r="G40" s="148">
        <f t="shared" si="0"/>
        <v>0</v>
      </c>
      <c r="H40" s="88">
        <f>SUM(G39:G40)</f>
        <v>0</v>
      </c>
      <c r="I40" s="159"/>
      <c r="J40" s="235">
        <f t="shared" si="15"/>
        <v>0</v>
      </c>
      <c r="K40" s="148">
        <f t="shared" si="10"/>
        <v>0</v>
      </c>
      <c r="L40" s="148">
        <f t="shared" si="11"/>
        <v>0</v>
      </c>
      <c r="M40" s="88">
        <f>SUM(L39:L40)</f>
        <v>0</v>
      </c>
      <c r="N40" s="160">
        <f t="shared" si="12"/>
        <v>0</v>
      </c>
      <c r="O40" s="161">
        <f t="shared" si="13"/>
        <v>0</v>
      </c>
      <c r="P40" s="68"/>
      <c r="Q40" s="69">
        <f t="shared" si="5"/>
        <v>0</v>
      </c>
      <c r="R40" s="69">
        <f t="shared" si="6"/>
        <v>0</v>
      </c>
      <c r="S40" s="70"/>
      <c r="T40" s="68">
        <f t="shared" si="7"/>
        <v>0</v>
      </c>
      <c r="U40" s="70"/>
      <c r="V40" s="71"/>
    </row>
    <row r="41" spans="1:22" s="72" customFormat="1" ht="12.75" customHeight="1" hidden="1">
      <c r="A41" s="150">
        <f>'ΠΡΟΥΠ-ΜΟΣ'!A40</f>
        <v>0</v>
      </c>
      <c r="B41" s="155">
        <f>'ΠΡΟΥΠ-ΜΟΣ'!D40</f>
        <v>0</v>
      </c>
      <c r="C41" s="156">
        <f>'ΠΡΟΥΠ-ΜΟΣ'!E40</f>
        <v>0</v>
      </c>
      <c r="D41" s="157">
        <f>'ΠΡΟΥΠ-ΜΟΣ'!F40</f>
        <v>0</v>
      </c>
      <c r="E41" s="158">
        <f>'ΠΡΟΥΠ-ΜΟΣ'!G40</f>
        <v>0</v>
      </c>
      <c r="F41" s="148">
        <f>'ΠΡΟΥΠ-ΜΟΣ'!H40</f>
        <v>0</v>
      </c>
      <c r="G41" s="148">
        <f t="shared" si="0"/>
        <v>0</v>
      </c>
      <c r="H41" s="88"/>
      <c r="I41" s="159"/>
      <c r="J41" s="235">
        <f t="shared" si="15"/>
        <v>0</v>
      </c>
      <c r="K41" s="148">
        <f t="shared" si="10"/>
        <v>0</v>
      </c>
      <c r="L41" s="148">
        <f t="shared" si="11"/>
        <v>0</v>
      </c>
      <c r="M41" s="88"/>
      <c r="N41" s="160">
        <f t="shared" si="12"/>
        <v>0</v>
      </c>
      <c r="O41" s="161">
        <f t="shared" si="13"/>
        <v>0</v>
      </c>
      <c r="P41" s="68"/>
      <c r="Q41" s="69">
        <f t="shared" si="5"/>
        <v>0</v>
      </c>
      <c r="R41" s="69">
        <f t="shared" si="6"/>
        <v>0</v>
      </c>
      <c r="S41" s="70"/>
      <c r="T41" s="68">
        <f t="shared" si="7"/>
        <v>0</v>
      </c>
      <c r="U41" s="70"/>
      <c r="V41" s="71"/>
    </row>
    <row r="42" spans="1:22" s="72" customFormat="1" ht="12.75" customHeight="1" hidden="1">
      <c r="A42" s="150">
        <f>'ΠΡΟΥΠ-ΜΟΣ'!A41</f>
        <v>0</v>
      </c>
      <c r="B42" s="155">
        <f>'ΠΡΟΥΠ-ΜΟΣ'!D41</f>
        <v>0</v>
      </c>
      <c r="C42" s="156">
        <f>'ΠΡΟΥΠ-ΜΟΣ'!E41</f>
        <v>0</v>
      </c>
      <c r="D42" s="157">
        <f>'ΠΡΟΥΠ-ΜΟΣ'!F41</f>
        <v>0</v>
      </c>
      <c r="E42" s="158">
        <f>'ΠΡΟΥΠ-ΜΟΣ'!G41</f>
        <v>0</v>
      </c>
      <c r="F42" s="148">
        <f>'ΠΡΟΥΠ-ΜΟΣ'!H41</f>
        <v>0</v>
      </c>
      <c r="G42" s="148">
        <f t="shared" si="0"/>
        <v>0</v>
      </c>
      <c r="H42" s="88"/>
      <c r="I42" s="159"/>
      <c r="J42" s="235">
        <f t="shared" si="15"/>
        <v>0</v>
      </c>
      <c r="K42" s="148">
        <f t="shared" si="10"/>
        <v>0</v>
      </c>
      <c r="L42" s="148">
        <f t="shared" si="11"/>
        <v>0</v>
      </c>
      <c r="M42" s="88"/>
      <c r="N42" s="160">
        <f t="shared" si="12"/>
        <v>0</v>
      </c>
      <c r="O42" s="161">
        <f t="shared" si="13"/>
        <v>0</v>
      </c>
      <c r="P42" s="68"/>
      <c r="Q42" s="69">
        <f t="shared" si="5"/>
        <v>0</v>
      </c>
      <c r="R42" s="69">
        <f t="shared" si="6"/>
        <v>0</v>
      </c>
      <c r="S42" s="70"/>
      <c r="T42" s="68">
        <f t="shared" si="7"/>
        <v>0</v>
      </c>
      <c r="U42" s="70"/>
      <c r="V42" s="71"/>
    </row>
    <row r="43" spans="1:22" s="72" customFormat="1" ht="12.75" customHeight="1" hidden="1">
      <c r="A43" s="150">
        <f>'ΠΡΟΥΠ-ΜΟΣ'!A42</f>
        <v>0</v>
      </c>
      <c r="B43" s="155">
        <f>'ΠΡΟΥΠ-ΜΟΣ'!D42</f>
        <v>0</v>
      </c>
      <c r="C43" s="156">
        <f>'ΠΡΟΥΠ-ΜΟΣ'!E42</f>
        <v>0</v>
      </c>
      <c r="D43" s="157">
        <f>'ΠΡΟΥΠ-ΜΟΣ'!F42</f>
        <v>0</v>
      </c>
      <c r="E43" s="158">
        <f>'ΠΡΟΥΠ-ΜΟΣ'!G42</f>
        <v>0</v>
      </c>
      <c r="F43" s="148">
        <f>'ΠΡΟΥΠ-ΜΟΣ'!H42</f>
        <v>0</v>
      </c>
      <c r="G43" s="148">
        <f t="shared" si="0"/>
        <v>0</v>
      </c>
      <c r="H43" s="88"/>
      <c r="I43" s="159"/>
      <c r="J43" s="235">
        <f t="shared" si="15"/>
        <v>0</v>
      </c>
      <c r="K43" s="148">
        <f t="shared" si="10"/>
        <v>0</v>
      </c>
      <c r="L43" s="148">
        <f t="shared" si="11"/>
        <v>0</v>
      </c>
      <c r="M43" s="88"/>
      <c r="N43" s="160">
        <f t="shared" si="12"/>
        <v>0</v>
      </c>
      <c r="O43" s="161">
        <f t="shared" si="13"/>
        <v>0</v>
      </c>
      <c r="P43" s="68"/>
      <c r="Q43" s="69">
        <f t="shared" si="5"/>
        <v>0</v>
      </c>
      <c r="R43" s="69">
        <f t="shared" si="6"/>
        <v>0</v>
      </c>
      <c r="S43" s="70"/>
      <c r="T43" s="68">
        <f t="shared" si="7"/>
        <v>0</v>
      </c>
      <c r="U43" s="70"/>
      <c r="V43" s="71"/>
    </row>
    <row r="44" spans="1:22" s="72" customFormat="1" ht="12.75" customHeight="1" hidden="1">
      <c r="A44" s="150">
        <f>'ΠΡΟΥΠ-ΜΟΣ'!A43</f>
        <v>0</v>
      </c>
      <c r="B44" s="155">
        <f>'ΠΡΟΥΠ-ΜΟΣ'!D43</f>
        <v>0</v>
      </c>
      <c r="C44" s="156">
        <f>'ΠΡΟΥΠ-ΜΟΣ'!E43</f>
        <v>0</v>
      </c>
      <c r="D44" s="157">
        <f>'ΠΡΟΥΠ-ΜΟΣ'!F43</f>
        <v>0</v>
      </c>
      <c r="E44" s="158">
        <f>'ΠΡΟΥΠ-ΜΟΣ'!G43</f>
        <v>0</v>
      </c>
      <c r="F44" s="148">
        <f>'ΠΡΟΥΠ-ΜΟΣ'!H43</f>
        <v>0</v>
      </c>
      <c r="G44" s="148">
        <f t="shared" si="0"/>
        <v>0</v>
      </c>
      <c r="H44" s="88"/>
      <c r="I44" s="159"/>
      <c r="J44" s="235">
        <f t="shared" si="15"/>
        <v>0</v>
      </c>
      <c r="K44" s="148">
        <f t="shared" si="10"/>
        <v>0</v>
      </c>
      <c r="L44" s="148">
        <f t="shared" si="11"/>
        <v>0</v>
      </c>
      <c r="M44" s="88"/>
      <c r="N44" s="160">
        <f t="shared" si="12"/>
        <v>0</v>
      </c>
      <c r="O44" s="161">
        <f t="shared" si="13"/>
        <v>0</v>
      </c>
      <c r="P44" s="68"/>
      <c r="Q44" s="69">
        <f t="shared" si="5"/>
        <v>0</v>
      </c>
      <c r="R44" s="69">
        <f t="shared" si="6"/>
        <v>0</v>
      </c>
      <c r="S44" s="70"/>
      <c r="T44" s="68">
        <f t="shared" si="7"/>
        <v>0</v>
      </c>
      <c r="U44" s="70"/>
      <c r="V44" s="71"/>
    </row>
    <row r="45" spans="1:22" s="72" customFormat="1" ht="12.75" customHeight="1" hidden="1">
      <c r="A45" s="150">
        <f>'ΠΡΟΥΠ-ΜΟΣ'!A44</f>
        <v>0</v>
      </c>
      <c r="B45" s="155">
        <f>'ΠΡΟΥΠ-ΜΟΣ'!D44</f>
        <v>0</v>
      </c>
      <c r="C45" s="156">
        <f>'ΠΡΟΥΠ-ΜΟΣ'!E44</f>
        <v>0</v>
      </c>
      <c r="D45" s="157">
        <f>'ΠΡΟΥΠ-ΜΟΣ'!F44</f>
        <v>0</v>
      </c>
      <c r="E45" s="158">
        <f>'ΠΡΟΥΠ-ΜΟΣ'!G44</f>
        <v>0</v>
      </c>
      <c r="F45" s="148">
        <f>'ΠΡΟΥΠ-ΜΟΣ'!H44</f>
        <v>0</v>
      </c>
      <c r="G45" s="148">
        <f t="shared" si="0"/>
        <v>0</v>
      </c>
      <c r="H45" s="88">
        <f>SUM(G43:G45)</f>
        <v>0</v>
      </c>
      <c r="I45" s="159"/>
      <c r="J45" s="235">
        <f t="shared" si="15"/>
        <v>0</v>
      </c>
      <c r="K45" s="148">
        <f t="shared" si="10"/>
        <v>0</v>
      </c>
      <c r="L45" s="148">
        <f t="shared" si="11"/>
        <v>0</v>
      </c>
      <c r="M45" s="88">
        <f>SUM(L43:L45)</f>
        <v>0</v>
      </c>
      <c r="N45" s="160">
        <f t="shared" si="12"/>
        <v>0</v>
      </c>
      <c r="O45" s="161">
        <f t="shared" si="13"/>
        <v>0</v>
      </c>
      <c r="P45" s="68"/>
      <c r="Q45" s="69">
        <f t="shared" si="5"/>
        <v>0</v>
      </c>
      <c r="R45" s="69">
        <f t="shared" si="6"/>
        <v>0</v>
      </c>
      <c r="S45" s="70"/>
      <c r="T45" s="68">
        <f t="shared" si="7"/>
        <v>0</v>
      </c>
      <c r="U45" s="70"/>
      <c r="V45" s="71"/>
    </row>
    <row r="46" spans="1:22" s="72" customFormat="1" ht="12.75" customHeight="1" hidden="1">
      <c r="A46" s="150">
        <f>'ΠΡΟΥΠ-ΜΟΣ'!A45</f>
        <v>0</v>
      </c>
      <c r="B46" s="155">
        <f>'ΠΡΟΥΠ-ΜΟΣ'!D45</f>
        <v>0</v>
      </c>
      <c r="C46" s="156">
        <f>'ΠΡΟΥΠ-ΜΟΣ'!E45</f>
        <v>0</v>
      </c>
      <c r="D46" s="157">
        <f>'ΠΡΟΥΠ-ΜΟΣ'!F45</f>
        <v>0</v>
      </c>
      <c r="E46" s="158">
        <f>'ΠΡΟΥΠ-ΜΟΣ'!G45</f>
        <v>0</v>
      </c>
      <c r="F46" s="148">
        <f>'ΠΡΟΥΠ-ΜΟΣ'!H45</f>
        <v>0</v>
      </c>
      <c r="G46" s="148">
        <f aca="true" t="shared" si="16" ref="G46:G51">ROUND(E46*F46,2)</f>
        <v>0</v>
      </c>
      <c r="H46" s="88"/>
      <c r="I46" s="159"/>
      <c r="J46" s="235">
        <f t="shared" si="15"/>
        <v>0</v>
      </c>
      <c r="K46" s="148">
        <f t="shared" si="10"/>
        <v>0</v>
      </c>
      <c r="L46" s="148">
        <f t="shared" si="11"/>
        <v>0</v>
      </c>
      <c r="M46" s="88"/>
      <c r="N46" s="160">
        <f t="shared" si="12"/>
        <v>0</v>
      </c>
      <c r="O46" s="161">
        <f t="shared" si="13"/>
        <v>0</v>
      </c>
      <c r="P46" s="68"/>
      <c r="Q46" s="69">
        <f t="shared" si="5"/>
        <v>0</v>
      </c>
      <c r="R46" s="69">
        <f t="shared" si="6"/>
        <v>0</v>
      </c>
      <c r="S46" s="70"/>
      <c r="T46" s="68">
        <f t="shared" si="7"/>
        <v>0</v>
      </c>
      <c r="U46" s="70"/>
      <c r="V46" s="71"/>
    </row>
    <row r="47" spans="1:22" s="72" customFormat="1" ht="12.75" customHeight="1" hidden="1">
      <c r="A47" s="150">
        <f>'ΠΡΟΥΠ-ΜΟΣ'!A46</f>
        <v>0</v>
      </c>
      <c r="B47" s="155">
        <f>'ΠΡΟΥΠ-ΜΟΣ'!D46</f>
        <v>0</v>
      </c>
      <c r="C47" s="156">
        <f>'ΠΡΟΥΠ-ΜΟΣ'!E46</f>
        <v>0</v>
      </c>
      <c r="D47" s="157">
        <f>'ΠΡΟΥΠ-ΜΟΣ'!F46</f>
        <v>0</v>
      </c>
      <c r="E47" s="158">
        <f>'ΠΡΟΥΠ-ΜΟΣ'!G46</f>
        <v>0</v>
      </c>
      <c r="F47" s="148">
        <f>'ΠΡΟΥΠ-ΜΟΣ'!H46</f>
        <v>0</v>
      </c>
      <c r="G47" s="148">
        <f t="shared" si="16"/>
        <v>0</v>
      </c>
      <c r="H47" s="88"/>
      <c r="I47" s="159"/>
      <c r="J47" s="235">
        <f t="shared" si="15"/>
        <v>0</v>
      </c>
      <c r="K47" s="148">
        <f t="shared" si="10"/>
        <v>0</v>
      </c>
      <c r="L47" s="148">
        <f t="shared" si="11"/>
        <v>0</v>
      </c>
      <c r="M47" s="88"/>
      <c r="N47" s="160">
        <f t="shared" si="12"/>
        <v>0</v>
      </c>
      <c r="O47" s="161">
        <f t="shared" si="13"/>
        <v>0</v>
      </c>
      <c r="P47" s="68"/>
      <c r="Q47" s="69">
        <f t="shared" si="5"/>
        <v>0</v>
      </c>
      <c r="R47" s="69">
        <f t="shared" si="6"/>
        <v>0</v>
      </c>
      <c r="S47" s="70"/>
      <c r="T47" s="68">
        <f t="shared" si="7"/>
        <v>0</v>
      </c>
      <c r="U47" s="70"/>
      <c r="V47" s="71"/>
    </row>
    <row r="48" spans="1:22" s="72" customFormat="1" ht="12.75" customHeight="1" hidden="1">
      <c r="A48" s="150">
        <f>'ΠΡΟΥΠ-ΜΟΣ'!A47</f>
        <v>0</v>
      </c>
      <c r="B48" s="155">
        <f>'ΠΡΟΥΠ-ΜΟΣ'!D47</f>
        <v>0</v>
      </c>
      <c r="C48" s="156">
        <f>'ΠΡΟΥΠ-ΜΟΣ'!E47</f>
        <v>0</v>
      </c>
      <c r="D48" s="157">
        <f>'ΠΡΟΥΠ-ΜΟΣ'!F47</f>
        <v>0</v>
      </c>
      <c r="E48" s="158">
        <f>'ΠΡΟΥΠ-ΜΟΣ'!G47</f>
        <v>0</v>
      </c>
      <c r="F48" s="148">
        <f>'ΠΡΟΥΠ-ΜΟΣ'!H47</f>
        <v>0</v>
      </c>
      <c r="G48" s="148">
        <f t="shared" si="16"/>
        <v>0</v>
      </c>
      <c r="H48" s="88"/>
      <c r="I48" s="159"/>
      <c r="J48" s="235">
        <f t="shared" si="15"/>
        <v>0</v>
      </c>
      <c r="K48" s="148">
        <f t="shared" si="10"/>
        <v>0</v>
      </c>
      <c r="L48" s="148">
        <f t="shared" si="11"/>
        <v>0</v>
      </c>
      <c r="M48" s="88"/>
      <c r="N48" s="160">
        <f t="shared" si="12"/>
        <v>0</v>
      </c>
      <c r="O48" s="161">
        <f t="shared" si="13"/>
        <v>0</v>
      </c>
      <c r="P48" s="68"/>
      <c r="Q48" s="69">
        <f t="shared" si="5"/>
        <v>0</v>
      </c>
      <c r="R48" s="69">
        <f t="shared" si="6"/>
        <v>0</v>
      </c>
      <c r="S48" s="70"/>
      <c r="T48" s="68">
        <f t="shared" si="7"/>
        <v>0</v>
      </c>
      <c r="U48" s="70"/>
      <c r="V48" s="71"/>
    </row>
    <row r="49" spans="1:22" s="72" customFormat="1" ht="12.75" customHeight="1" hidden="1">
      <c r="A49" s="150">
        <f>'ΠΡΟΥΠ-ΜΟΣ'!A48</f>
        <v>0</v>
      </c>
      <c r="B49" s="155">
        <f>'ΠΡΟΥΠ-ΜΟΣ'!D48</f>
        <v>0</v>
      </c>
      <c r="C49" s="156">
        <f>'ΠΡΟΥΠ-ΜΟΣ'!E48</f>
        <v>0</v>
      </c>
      <c r="D49" s="157">
        <f>'ΠΡΟΥΠ-ΜΟΣ'!F48</f>
        <v>0</v>
      </c>
      <c r="E49" s="158">
        <f>'ΠΡΟΥΠ-ΜΟΣ'!G48</f>
        <v>0</v>
      </c>
      <c r="F49" s="148">
        <f>'ΠΡΟΥΠ-ΜΟΣ'!H48</f>
        <v>0</v>
      </c>
      <c r="G49" s="148">
        <f t="shared" si="16"/>
        <v>0</v>
      </c>
      <c r="H49" s="88">
        <f>SUM(G47:G49)</f>
        <v>0</v>
      </c>
      <c r="I49" s="159"/>
      <c r="J49" s="235">
        <v>457</v>
      </c>
      <c r="K49" s="148">
        <f t="shared" si="10"/>
        <v>0</v>
      </c>
      <c r="L49" s="148">
        <f t="shared" si="11"/>
        <v>0</v>
      </c>
      <c r="M49" s="88">
        <f>SUM(L47:L49)</f>
        <v>0</v>
      </c>
      <c r="N49" s="160">
        <f t="shared" si="12"/>
        <v>0</v>
      </c>
      <c r="O49" s="161">
        <f t="shared" si="13"/>
        <v>0</v>
      </c>
      <c r="P49" s="68"/>
      <c r="Q49" s="69">
        <f t="shared" si="5"/>
        <v>0</v>
      </c>
      <c r="R49" s="69">
        <f t="shared" si="6"/>
        <v>0</v>
      </c>
      <c r="S49" s="70"/>
      <c r="T49" s="68">
        <f t="shared" si="7"/>
        <v>0</v>
      </c>
      <c r="U49" s="70"/>
      <c r="V49" s="71"/>
    </row>
    <row r="50" spans="1:22" s="72" customFormat="1" ht="12.75" customHeight="1" hidden="1">
      <c r="A50" s="150">
        <f>'ΠΡΟΥΠ-ΜΟΣ'!A49</f>
        <v>0</v>
      </c>
      <c r="B50" s="155">
        <f>'ΠΡΟΥΠ-ΜΟΣ'!D49</f>
        <v>0</v>
      </c>
      <c r="C50" s="156">
        <f>'ΠΡΟΥΠ-ΜΟΣ'!E49</f>
        <v>0</v>
      </c>
      <c r="D50" s="157">
        <f>'ΠΡΟΥΠ-ΜΟΣ'!F49</f>
        <v>0</v>
      </c>
      <c r="E50" s="158">
        <f>'ΠΡΟΥΠ-ΜΟΣ'!G49</f>
        <v>0</v>
      </c>
      <c r="F50" s="148">
        <f>'ΠΡΟΥΠ-ΜΟΣ'!H49</f>
        <v>0</v>
      </c>
      <c r="G50" s="148">
        <f t="shared" si="16"/>
        <v>0</v>
      </c>
      <c r="H50" s="88"/>
      <c r="I50" s="159"/>
      <c r="J50" s="235"/>
      <c r="K50" s="148">
        <f t="shared" si="10"/>
        <v>0</v>
      </c>
      <c r="L50" s="148">
        <f t="shared" si="11"/>
        <v>0</v>
      </c>
      <c r="M50" s="88"/>
      <c r="N50" s="160">
        <f t="shared" si="12"/>
        <v>0</v>
      </c>
      <c r="O50" s="161">
        <f t="shared" si="13"/>
        <v>0</v>
      </c>
      <c r="P50" s="68"/>
      <c r="Q50" s="69">
        <f t="shared" si="5"/>
        <v>0</v>
      </c>
      <c r="R50" s="69">
        <f t="shared" si="6"/>
        <v>0</v>
      </c>
      <c r="S50" s="70"/>
      <c r="T50" s="68">
        <f t="shared" si="7"/>
        <v>0</v>
      </c>
      <c r="U50" s="70"/>
      <c r="V50" s="71"/>
    </row>
    <row r="51" spans="1:22" s="72" customFormat="1" ht="12.75" customHeight="1" thickBot="1">
      <c r="A51" s="57">
        <f>'ΠΡΟΥΠ-ΜΟΣ'!A50</f>
        <v>40</v>
      </c>
      <c r="B51" s="74">
        <f>'ΠΡΟΥΠ-ΜΟΣ'!D50</f>
        <v>0</v>
      </c>
      <c r="C51" s="75">
        <f>'ΠΡΟΥΠ-ΜΟΣ'!E50</f>
        <v>0</v>
      </c>
      <c r="D51" s="76">
        <f>'ΠΡΟΥΠ-ΜΟΣ'!F50</f>
        <v>0</v>
      </c>
      <c r="E51" s="106">
        <f>'ΠΡΟΥΠ-ΜΟΣ'!G50</f>
        <v>0</v>
      </c>
      <c r="F51" s="59">
        <f>'ΠΡΟΥΠ-ΜΟΣ'!H50</f>
        <v>0</v>
      </c>
      <c r="G51" s="59">
        <f t="shared" si="16"/>
        <v>0</v>
      </c>
      <c r="H51" s="60"/>
      <c r="I51" s="65"/>
      <c r="J51" s="236">
        <v>0</v>
      </c>
      <c r="K51" s="59">
        <f t="shared" si="10"/>
        <v>0</v>
      </c>
      <c r="L51" s="59">
        <f t="shared" si="11"/>
        <v>0</v>
      </c>
      <c r="M51" s="60"/>
      <c r="N51" s="77">
        <f t="shared" si="12"/>
        <v>0</v>
      </c>
      <c r="O51" s="78">
        <f t="shared" si="13"/>
        <v>0</v>
      </c>
      <c r="P51" s="79"/>
      <c r="Q51" s="69">
        <f t="shared" si="5"/>
        <v>0</v>
      </c>
      <c r="R51" s="80">
        <f t="shared" si="6"/>
        <v>0</v>
      </c>
      <c r="S51" s="81"/>
      <c r="T51" s="79">
        <f t="shared" si="7"/>
        <v>0</v>
      </c>
      <c r="U51" s="81"/>
      <c r="V51" s="71"/>
    </row>
    <row r="52" spans="1:22" ht="12.75" customHeight="1">
      <c r="A52" s="19"/>
      <c r="B52" s="1"/>
      <c r="C52" s="107"/>
      <c r="D52" s="108"/>
      <c r="E52" s="316" t="s">
        <v>10</v>
      </c>
      <c r="F52" s="316"/>
      <c r="G52" s="317"/>
      <c r="H52" s="89">
        <f>SUM(G12:G51)</f>
        <v>32895.3</v>
      </c>
      <c r="I52" s="44"/>
      <c r="J52" s="237"/>
      <c r="K52" s="320"/>
      <c r="L52" s="321"/>
      <c r="M52" s="89">
        <f>SUM(L12:L51)</f>
        <v>37463.3</v>
      </c>
      <c r="N52" s="142">
        <f>SUM(N12:N51)</f>
        <v>4568</v>
      </c>
      <c r="O52" s="143">
        <f>SUM(O12:O51)</f>
        <v>0</v>
      </c>
      <c r="P52" s="40"/>
      <c r="Q52" s="23"/>
      <c r="R52" s="23"/>
      <c r="S52" s="32">
        <f>SUM(R12:R51)</f>
        <v>24</v>
      </c>
      <c r="T52" s="37"/>
      <c r="U52" s="28">
        <f>M52+S52</f>
        <v>37487.3</v>
      </c>
      <c r="V52" s="25"/>
    </row>
    <row r="53" spans="1:22" ht="12.75" customHeight="1">
      <c r="A53" s="19"/>
      <c r="B53" s="1"/>
      <c r="C53" s="109" t="s">
        <v>22</v>
      </c>
      <c r="D53" s="110"/>
      <c r="E53" s="110"/>
      <c r="F53" s="110"/>
      <c r="G53" s="111">
        <f>'ΠΡΟΥΠ-ΜΟΣ'!I52</f>
        <v>0.18</v>
      </c>
      <c r="H53" s="90">
        <f>ROUND(H52*G53,2)</f>
        <v>5921.15</v>
      </c>
      <c r="I53" s="44"/>
      <c r="J53" s="295"/>
      <c r="K53" s="295"/>
      <c r="L53" s="296"/>
      <c r="M53" s="90">
        <f>ROUND(M52*G53,2)</f>
        <v>6743.39</v>
      </c>
      <c r="N53" s="144">
        <f>IF((M53-H53)&gt;0,M53-H53,0)</f>
        <v>822.2400000000007</v>
      </c>
      <c r="O53" s="145">
        <f>IF((M53-H53)&lt;0,H53-M53,0)</f>
        <v>0</v>
      </c>
      <c r="P53" s="41"/>
      <c r="Q53" s="23"/>
      <c r="R53" s="23"/>
      <c r="S53" s="33">
        <f>ROUND(S52*G53,2)</f>
        <v>4.32</v>
      </c>
      <c r="T53" s="38"/>
      <c r="U53" s="29">
        <f aca="true" t="shared" si="17" ref="U53:U67">M53+S53</f>
        <v>6747.71</v>
      </c>
      <c r="V53" s="25"/>
    </row>
    <row r="54" spans="1:22" ht="12.75" customHeight="1">
      <c r="A54" s="19"/>
      <c r="B54" s="2"/>
      <c r="C54" s="109"/>
      <c r="D54" s="110"/>
      <c r="E54" s="255" t="s">
        <v>18</v>
      </c>
      <c r="F54" s="255"/>
      <c r="G54" s="256"/>
      <c r="H54" s="90">
        <f>H52+H53</f>
        <v>38816.450000000004</v>
      </c>
      <c r="I54" s="44"/>
      <c r="J54" s="10"/>
      <c r="K54" s="318"/>
      <c r="L54" s="319"/>
      <c r="M54" s="140">
        <f>M52+M53</f>
        <v>44206.69</v>
      </c>
      <c r="N54" s="144">
        <f>N52+N53</f>
        <v>5390.240000000001</v>
      </c>
      <c r="O54" s="145">
        <f>O52+O53</f>
        <v>0</v>
      </c>
      <c r="P54" s="41"/>
      <c r="Q54" s="23"/>
      <c r="R54" s="23"/>
      <c r="S54" s="33">
        <f>S52+S53</f>
        <v>28.32</v>
      </c>
      <c r="T54" s="38"/>
      <c r="U54" s="29">
        <f t="shared" si="17"/>
        <v>44235.01</v>
      </c>
      <c r="V54" s="25"/>
    </row>
    <row r="55" spans="1:22" ht="12.75" customHeight="1">
      <c r="A55" s="19"/>
      <c r="B55" s="1"/>
      <c r="C55" s="109" t="s">
        <v>8</v>
      </c>
      <c r="D55" s="110"/>
      <c r="E55" s="110"/>
      <c r="F55" s="110"/>
      <c r="G55" s="111">
        <v>0.15</v>
      </c>
      <c r="H55" s="90">
        <f>ROUND(H54*15%,2)</f>
        <v>5822.47</v>
      </c>
      <c r="I55" s="44"/>
      <c r="J55" s="295"/>
      <c r="K55" s="295"/>
      <c r="L55" s="296"/>
      <c r="M55" s="140">
        <v>0</v>
      </c>
      <c r="N55" s="144"/>
      <c r="O55" s="145">
        <f>H55-M55</f>
        <v>5822.47</v>
      </c>
      <c r="P55" s="41"/>
      <c r="Q55" s="23"/>
      <c r="R55" s="23"/>
      <c r="S55" s="33"/>
      <c r="T55" s="38"/>
      <c r="U55" s="29">
        <f t="shared" si="17"/>
        <v>0</v>
      </c>
      <c r="V55" s="224"/>
    </row>
    <row r="56" spans="1:22" ht="12.75" customHeight="1">
      <c r="A56" s="19"/>
      <c r="B56" s="1"/>
      <c r="C56" s="109"/>
      <c r="D56" s="110"/>
      <c r="E56" s="255" t="s">
        <v>19</v>
      </c>
      <c r="F56" s="255"/>
      <c r="G56" s="256"/>
      <c r="H56" s="90">
        <f>H54+H55</f>
        <v>44638.920000000006</v>
      </c>
      <c r="I56" s="44"/>
      <c r="J56" s="8"/>
      <c r="K56" s="8"/>
      <c r="L56" s="11"/>
      <c r="M56" s="140">
        <f>M54+M55</f>
        <v>44206.69</v>
      </c>
      <c r="N56" s="153">
        <f>N54</f>
        <v>5390.240000000001</v>
      </c>
      <c r="O56" s="154">
        <f>O54+O55</f>
        <v>5822.47</v>
      </c>
      <c r="P56" s="41"/>
      <c r="Q56" s="23"/>
      <c r="R56" s="23"/>
      <c r="S56" s="33"/>
      <c r="T56" s="38"/>
      <c r="U56" s="29">
        <f t="shared" si="17"/>
        <v>44206.69</v>
      </c>
      <c r="V56" s="25"/>
    </row>
    <row r="57" spans="1:22" ht="12.75" customHeight="1">
      <c r="A57" s="19"/>
      <c r="B57" s="1"/>
      <c r="C57" s="324" t="s">
        <v>58</v>
      </c>
      <c r="D57" s="325"/>
      <c r="E57" s="325"/>
      <c r="F57" s="325"/>
      <c r="G57" s="326"/>
      <c r="H57" s="140">
        <v>0</v>
      </c>
      <c r="I57" s="44"/>
      <c r="J57" s="8"/>
      <c r="K57" s="8"/>
      <c r="L57" s="11"/>
      <c r="M57" s="140">
        <v>0</v>
      </c>
      <c r="N57" s="153"/>
      <c r="O57" s="154">
        <f>H57-M57</f>
        <v>0</v>
      </c>
      <c r="P57" s="41"/>
      <c r="Q57" s="23"/>
      <c r="R57" s="23"/>
      <c r="S57" s="33"/>
      <c r="T57" s="38"/>
      <c r="U57" s="29">
        <f t="shared" si="17"/>
        <v>0</v>
      </c>
      <c r="V57" s="203"/>
    </row>
    <row r="58" spans="1:22" ht="12.75" customHeight="1">
      <c r="A58" s="19"/>
      <c r="B58" s="162"/>
      <c r="C58" s="173"/>
      <c r="D58" s="132"/>
      <c r="E58" s="329" t="s">
        <v>18</v>
      </c>
      <c r="F58" s="329"/>
      <c r="G58" s="330"/>
      <c r="H58" s="140">
        <f>H56+H57</f>
        <v>44638.920000000006</v>
      </c>
      <c r="I58" s="44"/>
      <c r="J58" s="182"/>
      <c r="K58" s="356"/>
      <c r="L58" s="357"/>
      <c r="M58" s="140">
        <f>M56+M57</f>
        <v>44206.69</v>
      </c>
      <c r="N58" s="153">
        <f>N54</f>
        <v>5390.240000000001</v>
      </c>
      <c r="O58" s="154">
        <f>O56+O57</f>
        <v>5822.47</v>
      </c>
      <c r="P58" s="41"/>
      <c r="Q58" s="23"/>
      <c r="R58" s="23"/>
      <c r="S58" s="33">
        <f>S54</f>
        <v>28.32</v>
      </c>
      <c r="T58" s="38"/>
      <c r="U58" s="29">
        <f t="shared" si="17"/>
        <v>44235.01</v>
      </c>
      <c r="V58" s="203"/>
    </row>
    <row r="59" spans="1:22" ht="12.75" customHeight="1">
      <c r="A59" s="19"/>
      <c r="B59" s="1"/>
      <c r="C59" s="131" t="s">
        <v>27</v>
      </c>
      <c r="D59" s="132"/>
      <c r="E59" s="174"/>
      <c r="F59" s="132"/>
      <c r="G59" s="167">
        <v>0</v>
      </c>
      <c r="H59" s="175">
        <f>ROUND(H58*G59,2)</f>
        <v>0</v>
      </c>
      <c r="I59" s="44"/>
      <c r="J59" s="327"/>
      <c r="K59" s="327"/>
      <c r="L59" s="328"/>
      <c r="M59" s="175">
        <f>ROUND(M58*G59,2)</f>
        <v>0</v>
      </c>
      <c r="N59" s="153">
        <f>IF((M59-H59)&gt;0,M59-H59,0)</f>
        <v>0</v>
      </c>
      <c r="O59" s="154">
        <f>IF((M59-H59)&lt;0,H59-M59,0)</f>
        <v>0</v>
      </c>
      <c r="P59" s="41"/>
      <c r="Q59" s="23"/>
      <c r="R59" s="23"/>
      <c r="S59" s="33">
        <f>ROUND(S58*G59,2)</f>
        <v>0</v>
      </c>
      <c r="T59" s="38"/>
      <c r="U59" s="29">
        <f t="shared" si="17"/>
        <v>0</v>
      </c>
      <c r="V59" s="203"/>
    </row>
    <row r="60" spans="1:22" ht="12.75" customHeight="1">
      <c r="A60" s="19"/>
      <c r="B60" s="1"/>
      <c r="C60" s="131"/>
      <c r="D60" s="132"/>
      <c r="E60" s="181" t="s">
        <v>11</v>
      </c>
      <c r="F60" s="177"/>
      <c r="G60" s="178"/>
      <c r="H60" s="140">
        <f>H58-H59</f>
        <v>44638.920000000006</v>
      </c>
      <c r="I60" s="44"/>
      <c r="J60" s="223"/>
      <c r="K60" s="322"/>
      <c r="L60" s="323"/>
      <c r="M60" s="140">
        <f>M58-M59</f>
        <v>44206.69</v>
      </c>
      <c r="N60" s="153">
        <f>N58-N59</f>
        <v>5390.240000000001</v>
      </c>
      <c r="O60" s="154">
        <f>O58-O59</f>
        <v>5822.47</v>
      </c>
      <c r="P60" s="41"/>
      <c r="Q60" s="23"/>
      <c r="R60" s="23"/>
      <c r="S60" s="34">
        <f>S58-S59</f>
        <v>28.32</v>
      </c>
      <c r="T60" s="38"/>
      <c r="U60" s="30">
        <f t="shared" si="17"/>
        <v>44235.01</v>
      </c>
      <c r="V60" s="203"/>
    </row>
    <row r="61" spans="1:22" ht="12.75" customHeight="1">
      <c r="A61" s="19"/>
      <c r="B61" s="1"/>
      <c r="C61" s="109" t="s">
        <v>59</v>
      </c>
      <c r="D61" s="110"/>
      <c r="E61" s="117"/>
      <c r="F61" s="112"/>
      <c r="G61" s="113"/>
      <c r="H61" s="140"/>
      <c r="I61" s="44"/>
      <c r="J61" s="183"/>
      <c r="K61" s="184"/>
      <c r="L61" s="185"/>
      <c r="M61" s="140">
        <v>0</v>
      </c>
      <c r="N61" s="144">
        <f>IF((M61-H61)&gt;0,M61-H61,0)</f>
        <v>0</v>
      </c>
      <c r="O61" s="145">
        <f>IF((M61-H61)&lt;0,H61-M61,0)</f>
        <v>0</v>
      </c>
      <c r="P61" s="41"/>
      <c r="Q61" s="23"/>
      <c r="R61" s="23"/>
      <c r="S61" s="34"/>
      <c r="T61" s="38"/>
      <c r="U61" s="30"/>
      <c r="V61" s="203"/>
    </row>
    <row r="62" spans="1:22" ht="12.75" customHeight="1">
      <c r="A62" s="19"/>
      <c r="B62" s="1"/>
      <c r="C62" s="179"/>
      <c r="D62" s="180"/>
      <c r="E62" s="297" t="s">
        <v>18</v>
      </c>
      <c r="F62" s="297"/>
      <c r="G62" s="298"/>
      <c r="H62" s="163">
        <f>H60+H61</f>
        <v>44638.920000000006</v>
      </c>
      <c r="I62" s="44"/>
      <c r="J62" s="186" t="s">
        <v>24</v>
      </c>
      <c r="K62" s="362">
        <f>H62-M62</f>
        <v>432.2300000000032</v>
      </c>
      <c r="L62" s="363"/>
      <c r="M62" s="163">
        <f>M60+M61</f>
        <v>44206.69</v>
      </c>
      <c r="N62" s="144">
        <f>N60+N61</f>
        <v>5390.240000000001</v>
      </c>
      <c r="O62" s="145">
        <f>O60+O61</f>
        <v>5822.47</v>
      </c>
      <c r="P62" s="41"/>
      <c r="Q62" s="23"/>
      <c r="R62" s="23"/>
      <c r="S62" s="34"/>
      <c r="T62" s="38"/>
      <c r="U62" s="30"/>
      <c r="V62" s="203"/>
    </row>
    <row r="63" spans="1:22" ht="12.75" customHeight="1">
      <c r="A63" s="19"/>
      <c r="B63" s="1"/>
      <c r="C63" s="109" t="s">
        <v>40</v>
      </c>
      <c r="D63" s="110"/>
      <c r="E63" s="110"/>
      <c r="F63" s="110"/>
      <c r="G63" s="111">
        <v>0.24</v>
      </c>
      <c r="H63" s="90">
        <f>ROUND(H62*24%,2)</f>
        <v>10713.34</v>
      </c>
      <c r="I63" s="44"/>
      <c r="J63" s="352"/>
      <c r="K63" s="352"/>
      <c r="L63" s="353"/>
      <c r="M63" s="90">
        <f>ROUND(M62*24%,2)</f>
        <v>10609.61</v>
      </c>
      <c r="N63" s="144">
        <f>IF((M63-H63)&gt;0,M63-H63,0)</f>
        <v>0</v>
      </c>
      <c r="O63" s="145">
        <f>IF((M63-H63)&lt;0,H63-M63,0)</f>
        <v>103.72999999999956</v>
      </c>
      <c r="P63" s="41"/>
      <c r="Q63" s="23"/>
      <c r="R63" s="23"/>
      <c r="S63" s="33">
        <f>ROUND(S60*19%,2)</f>
        <v>5.38</v>
      </c>
      <c r="T63" s="38"/>
      <c r="U63" s="29">
        <f t="shared" si="17"/>
        <v>10614.99</v>
      </c>
      <c r="V63" s="203"/>
    </row>
    <row r="64" spans="1:22" ht="12.75" customHeight="1">
      <c r="A64" s="19"/>
      <c r="B64" s="1"/>
      <c r="C64" s="109"/>
      <c r="D64" s="110"/>
      <c r="E64" s="252" t="s">
        <v>20</v>
      </c>
      <c r="F64" s="252"/>
      <c r="G64" s="253"/>
      <c r="H64" s="90">
        <f>H62+H63</f>
        <v>55352.26000000001</v>
      </c>
      <c r="I64" s="44"/>
      <c r="J64" s="18"/>
      <c r="K64" s="354"/>
      <c r="L64" s="355"/>
      <c r="M64" s="90">
        <f>M62+M63</f>
        <v>54816.3</v>
      </c>
      <c r="N64" s="144">
        <f>N62+N63</f>
        <v>5390.240000000001</v>
      </c>
      <c r="O64" s="145">
        <f>O62+O63</f>
        <v>5926.2</v>
      </c>
      <c r="P64" s="41"/>
      <c r="Q64" s="23"/>
      <c r="R64" s="23"/>
      <c r="S64" s="33">
        <f>S60+S63</f>
        <v>33.7</v>
      </c>
      <c r="T64" s="38"/>
      <c r="U64" s="29">
        <f t="shared" si="17"/>
        <v>54850</v>
      </c>
      <c r="V64" s="203"/>
    </row>
    <row r="65" spans="1:22" ht="12.75" customHeight="1">
      <c r="A65" s="19"/>
      <c r="B65" s="1"/>
      <c r="C65" s="254" t="s">
        <v>50</v>
      </c>
      <c r="D65" s="252"/>
      <c r="E65" s="252"/>
      <c r="F65" s="252"/>
      <c r="G65" s="253"/>
      <c r="H65" s="90">
        <f>'ΠΡΟΥΠ-ΜΟΣ'!J62</f>
        <v>0</v>
      </c>
      <c r="I65" s="44"/>
      <c r="J65" s="352"/>
      <c r="K65" s="352"/>
      <c r="L65" s="353"/>
      <c r="M65" s="90"/>
      <c r="N65" s="144"/>
      <c r="O65" s="145">
        <f>H65</f>
        <v>0</v>
      </c>
      <c r="P65" s="41"/>
      <c r="Q65" s="23"/>
      <c r="R65" s="23"/>
      <c r="S65" s="33"/>
      <c r="T65" s="38"/>
      <c r="U65" s="29">
        <f t="shared" si="17"/>
        <v>0</v>
      </c>
      <c r="V65" s="203"/>
    </row>
    <row r="66" spans="1:22" ht="12.75" customHeight="1">
      <c r="A66" s="19"/>
      <c r="B66" s="12"/>
      <c r="C66" s="109"/>
      <c r="D66" s="110"/>
      <c r="E66" s="360" t="s">
        <v>9</v>
      </c>
      <c r="F66" s="360"/>
      <c r="G66" s="361"/>
      <c r="H66" s="90">
        <f>H64+H65</f>
        <v>55352.26000000001</v>
      </c>
      <c r="I66" s="44"/>
      <c r="J66" s="43" t="s">
        <v>25</v>
      </c>
      <c r="K66" s="350">
        <f>H66-M66</f>
        <v>535.9600000000064</v>
      </c>
      <c r="L66" s="351"/>
      <c r="M66" s="90">
        <f>M64</f>
        <v>54816.3</v>
      </c>
      <c r="N66" s="144">
        <f>N64+N65</f>
        <v>5390.240000000001</v>
      </c>
      <c r="O66" s="145">
        <f>O64+O65</f>
        <v>5926.2</v>
      </c>
      <c r="P66" s="41"/>
      <c r="Q66" s="23"/>
      <c r="R66" s="23"/>
      <c r="S66" s="35">
        <f>S64</f>
        <v>33.7</v>
      </c>
      <c r="T66" s="38"/>
      <c r="U66" s="31">
        <f t="shared" si="17"/>
        <v>54850</v>
      </c>
      <c r="V66" s="203"/>
    </row>
    <row r="67" spans="1:22" ht="12.75" customHeight="1" thickBot="1">
      <c r="A67" s="20"/>
      <c r="B67" s="21"/>
      <c r="C67" s="291" t="s">
        <v>44</v>
      </c>
      <c r="D67" s="292"/>
      <c r="E67" s="292"/>
      <c r="F67" s="292"/>
      <c r="G67" s="293"/>
      <c r="H67" s="91"/>
      <c r="I67" s="45"/>
      <c r="J67" s="358" t="s">
        <v>46</v>
      </c>
      <c r="K67" s="358"/>
      <c r="L67" s="359"/>
      <c r="M67" s="141"/>
      <c r="N67" s="146" t="s">
        <v>45</v>
      </c>
      <c r="O67" s="147">
        <f>O66-N66</f>
        <v>535.9599999999991</v>
      </c>
      <c r="P67" s="42"/>
      <c r="Q67" s="24"/>
      <c r="R67" s="24"/>
      <c r="S67" s="36"/>
      <c r="T67" s="39"/>
      <c r="U67" s="26">
        <f t="shared" si="17"/>
        <v>0</v>
      </c>
      <c r="V67" s="27"/>
    </row>
    <row r="68" spans="5:21" s="84" customFormat="1" ht="18" customHeight="1">
      <c r="E68" s="92"/>
      <c r="F68" s="92"/>
      <c r="G68" s="92"/>
      <c r="H68" s="92"/>
      <c r="J68" s="92"/>
      <c r="K68" s="92"/>
      <c r="L68" s="92"/>
      <c r="M68" s="92"/>
      <c r="N68" s="93"/>
      <c r="O68" s="93"/>
      <c r="P68" s="92"/>
      <c r="Q68" s="92"/>
      <c r="R68" s="92"/>
      <c r="S68" s="92"/>
      <c r="T68" s="92"/>
      <c r="U68" s="92"/>
    </row>
    <row r="69" spans="5:21" s="84" customFormat="1" ht="11.25" hidden="1">
      <c r="E69" s="92"/>
      <c r="F69" s="92"/>
      <c r="G69" s="92"/>
      <c r="H69" s="92"/>
      <c r="J69" s="92"/>
      <c r="K69" s="92"/>
      <c r="L69" s="92"/>
      <c r="M69" s="92"/>
      <c r="N69" s="93"/>
      <c r="O69" s="93"/>
      <c r="P69" s="92"/>
      <c r="Q69" s="92"/>
      <c r="R69" s="92"/>
      <c r="S69" s="92"/>
      <c r="T69" s="92"/>
      <c r="U69" s="92"/>
    </row>
    <row r="70" spans="5:21" s="84" customFormat="1" ht="11.25" hidden="1">
      <c r="E70" s="92"/>
      <c r="F70" s="92"/>
      <c r="G70" s="92"/>
      <c r="H70" s="92"/>
      <c r="J70" s="92"/>
      <c r="K70" s="92"/>
      <c r="L70" s="92"/>
      <c r="M70" s="92"/>
      <c r="N70" s="93"/>
      <c r="O70" s="93"/>
      <c r="P70" s="92"/>
      <c r="Q70" s="92"/>
      <c r="R70" s="92"/>
      <c r="S70" s="92"/>
      <c r="T70" s="92"/>
      <c r="U70" s="92"/>
    </row>
    <row r="71" spans="5:21" s="84" customFormat="1" ht="11.25" hidden="1">
      <c r="E71" s="92"/>
      <c r="F71" s="92"/>
      <c r="G71" s="92"/>
      <c r="H71" s="92"/>
      <c r="J71" s="92"/>
      <c r="K71" s="92"/>
      <c r="L71" s="92"/>
      <c r="M71" s="92"/>
      <c r="N71" s="315" t="s">
        <v>12</v>
      </c>
      <c r="O71" s="315"/>
      <c r="P71" s="315"/>
      <c r="Q71" s="85"/>
      <c r="R71" s="85"/>
      <c r="S71" s="85"/>
      <c r="T71" s="85"/>
      <c r="U71" s="85"/>
    </row>
    <row r="72" spans="3:22" s="84" customFormat="1" ht="12" customHeight="1">
      <c r="C72" s="240"/>
      <c r="D72" s="240"/>
      <c r="E72" s="240"/>
      <c r="F72" s="240"/>
      <c r="G72" s="240" t="s">
        <v>120</v>
      </c>
      <c r="H72" s="240"/>
      <c r="I72" s="240"/>
      <c r="J72" s="240"/>
      <c r="K72" s="240"/>
      <c r="L72" s="240"/>
      <c r="M72" s="365" t="s">
        <v>121</v>
      </c>
      <c r="N72" s="365"/>
      <c r="O72" s="365"/>
      <c r="P72" s="365"/>
      <c r="Q72" s="365"/>
      <c r="R72" s="365"/>
      <c r="S72" s="365"/>
      <c r="T72" s="365"/>
      <c r="U72" s="365"/>
      <c r="V72" s="365"/>
    </row>
    <row r="73" spans="3:21" s="84" customFormat="1" ht="12.75">
      <c r="C73" s="240" t="s">
        <v>84</v>
      </c>
      <c r="D73" s="240"/>
      <c r="E73" s="240"/>
      <c r="F73" s="240"/>
      <c r="G73" s="240" t="s">
        <v>23</v>
      </c>
      <c r="H73" s="240"/>
      <c r="I73" s="240"/>
      <c r="J73" s="240"/>
      <c r="K73" s="240"/>
      <c r="L73" s="240"/>
      <c r="M73" s="240" t="s">
        <v>119</v>
      </c>
      <c r="N73" s="240"/>
      <c r="O73" s="240"/>
      <c r="P73" s="240"/>
      <c r="Q73" s="85"/>
      <c r="R73" s="85"/>
      <c r="S73" s="85"/>
      <c r="T73" s="85"/>
      <c r="U73" s="85"/>
    </row>
    <row r="74" spans="3:21" s="84" customFormat="1" ht="11.25" customHeight="1">
      <c r="C74" s="240"/>
      <c r="D74" s="240"/>
      <c r="E74" s="240"/>
      <c r="F74" s="240"/>
      <c r="G74" s="164"/>
      <c r="H74" s="164"/>
      <c r="I74" s="4"/>
      <c r="J74" s="240"/>
      <c r="K74" s="240"/>
      <c r="L74" s="240"/>
      <c r="M74" s="164"/>
      <c r="N74" s="240"/>
      <c r="O74" s="240"/>
      <c r="P74" s="240"/>
      <c r="Q74" s="85"/>
      <c r="R74" s="85"/>
      <c r="S74" s="85"/>
      <c r="T74" s="85"/>
      <c r="U74" s="85"/>
    </row>
    <row r="75" spans="3:21" s="84" customFormat="1" ht="9" customHeight="1">
      <c r="C75" s="240"/>
      <c r="D75" s="240"/>
      <c r="E75" s="240"/>
      <c r="F75" s="240"/>
      <c r="G75" s="92"/>
      <c r="H75" s="92"/>
      <c r="J75" s="315"/>
      <c r="K75" s="315"/>
      <c r="L75" s="315"/>
      <c r="M75" s="164"/>
      <c r="N75" s="240"/>
      <c r="O75" s="240"/>
      <c r="P75" s="240"/>
      <c r="Q75" s="85"/>
      <c r="R75" s="85"/>
      <c r="S75" s="85"/>
      <c r="T75" s="85"/>
      <c r="U75" s="85"/>
    </row>
    <row r="76" spans="3:21" s="84" customFormat="1" ht="12.75" hidden="1">
      <c r="C76" s="240"/>
      <c r="D76" s="240"/>
      <c r="E76" s="240"/>
      <c r="F76" s="240"/>
      <c r="G76" s="92"/>
      <c r="H76" s="92"/>
      <c r="J76" s="315"/>
      <c r="K76" s="315"/>
      <c r="L76" s="315"/>
      <c r="M76" s="164"/>
      <c r="N76" s="240"/>
      <c r="O76" s="240"/>
      <c r="P76" s="240"/>
      <c r="Q76" s="85"/>
      <c r="R76" s="85"/>
      <c r="S76" s="85"/>
      <c r="T76" s="85"/>
      <c r="U76" s="85"/>
    </row>
    <row r="77" spans="3:21" s="84" customFormat="1" ht="12.75" hidden="1">
      <c r="C77" s="240"/>
      <c r="D77" s="240"/>
      <c r="E77" s="240"/>
      <c r="F77" s="240"/>
      <c r="G77" s="92"/>
      <c r="H77" s="92"/>
      <c r="J77" s="315"/>
      <c r="K77" s="315"/>
      <c r="L77" s="315"/>
      <c r="M77" s="164"/>
      <c r="N77" s="240"/>
      <c r="O77" s="240"/>
      <c r="P77" s="240"/>
      <c r="Q77" s="85"/>
      <c r="R77" s="85"/>
      <c r="S77" s="85"/>
      <c r="T77" s="85"/>
      <c r="U77" s="85"/>
    </row>
    <row r="78" spans="3:21" s="84" customFormat="1" ht="12.75" hidden="1">
      <c r="C78" s="240"/>
      <c r="D78" s="240"/>
      <c r="E78" s="240"/>
      <c r="F78" s="240"/>
      <c r="G78" s="92"/>
      <c r="H78" s="92"/>
      <c r="J78" s="315"/>
      <c r="K78" s="315"/>
      <c r="L78" s="315"/>
      <c r="M78" s="164"/>
      <c r="N78" s="240"/>
      <c r="O78" s="240"/>
      <c r="P78" s="240"/>
      <c r="Q78" s="85"/>
      <c r="R78" s="85"/>
      <c r="S78" s="85"/>
      <c r="T78" s="85"/>
      <c r="U78" s="85"/>
    </row>
    <row r="79" spans="3:21" s="84" customFormat="1" ht="12">
      <c r="C79" s="364"/>
      <c r="D79" s="364"/>
      <c r="E79" s="364"/>
      <c r="F79" s="364"/>
      <c r="G79" s="315" t="s">
        <v>26</v>
      </c>
      <c r="H79" s="315"/>
      <c r="I79" s="315"/>
      <c r="J79" s="315"/>
      <c r="K79" s="315"/>
      <c r="L79" s="315"/>
      <c r="M79" s="315" t="s">
        <v>94</v>
      </c>
      <c r="N79" s="315"/>
      <c r="O79" s="315"/>
      <c r="P79" s="315"/>
      <c r="Q79" s="85"/>
      <c r="R79" s="85"/>
      <c r="S79" s="85"/>
      <c r="T79" s="85"/>
      <c r="U79" s="85"/>
    </row>
    <row r="80" spans="3:21" s="84" customFormat="1" ht="12">
      <c r="C80" s="315"/>
      <c r="D80" s="315"/>
      <c r="E80" s="315"/>
      <c r="F80" s="315"/>
      <c r="G80" s="315" t="s">
        <v>21</v>
      </c>
      <c r="H80" s="315"/>
      <c r="I80" s="315"/>
      <c r="J80" s="315"/>
      <c r="K80" s="315"/>
      <c r="L80" s="315"/>
      <c r="M80" s="315" t="s">
        <v>95</v>
      </c>
      <c r="N80" s="315"/>
      <c r="O80" s="315"/>
      <c r="P80" s="315"/>
      <c r="Q80" s="85"/>
      <c r="R80" s="85"/>
      <c r="S80" s="85"/>
      <c r="T80" s="85"/>
      <c r="U80" s="85"/>
    </row>
    <row r="81" spans="3:21" s="84" customFormat="1" ht="12.75">
      <c r="C81" s="4"/>
      <c r="D81" s="4"/>
      <c r="E81" s="164"/>
      <c r="F81" s="164"/>
      <c r="G81" s="164"/>
      <c r="H81" s="164"/>
      <c r="I81" s="4"/>
      <c r="J81" s="164"/>
      <c r="K81" s="164"/>
      <c r="L81" s="164"/>
      <c r="M81" s="164"/>
      <c r="N81" s="165"/>
      <c r="O81" s="165"/>
      <c r="P81" s="164"/>
      <c r="Q81" s="92"/>
      <c r="R81" s="92"/>
      <c r="S81" s="92"/>
      <c r="T81" s="92"/>
      <c r="U81" s="92"/>
    </row>
    <row r="82" spans="3:21" s="84" customFormat="1" ht="12.75">
      <c r="C82" s="4"/>
      <c r="D82" s="4"/>
      <c r="E82" s="164"/>
      <c r="F82" s="164"/>
      <c r="G82" s="164"/>
      <c r="H82" s="164"/>
      <c r="I82" s="4"/>
      <c r="J82" s="164"/>
      <c r="K82" s="164"/>
      <c r="L82" s="164"/>
      <c r="M82" s="164"/>
      <c r="N82" s="165"/>
      <c r="O82" s="165"/>
      <c r="P82" s="164"/>
      <c r="Q82" s="92"/>
      <c r="R82" s="92"/>
      <c r="S82" s="92"/>
      <c r="T82" s="92"/>
      <c r="U82" s="92"/>
    </row>
  </sheetData>
  <sheetProtection/>
  <mergeCells count="82">
    <mergeCell ref="N74:P74"/>
    <mergeCell ref="C78:F78"/>
    <mergeCell ref="G73:L73"/>
    <mergeCell ref="J77:L77"/>
    <mergeCell ref="M72:V72"/>
    <mergeCell ref="N71:P71"/>
    <mergeCell ref="M73:P73"/>
    <mergeCell ref="N75:P75"/>
    <mergeCell ref="C72:F72"/>
    <mergeCell ref="C79:F79"/>
    <mergeCell ref="J74:L74"/>
    <mergeCell ref="C74:F74"/>
    <mergeCell ref="C77:F77"/>
    <mergeCell ref="G79:L79"/>
    <mergeCell ref="J78:L78"/>
    <mergeCell ref="J76:L76"/>
    <mergeCell ref="C76:F76"/>
    <mergeCell ref="J75:L75"/>
    <mergeCell ref="C75:F75"/>
    <mergeCell ref="K66:L66"/>
    <mergeCell ref="J63:L63"/>
    <mergeCell ref="K64:L64"/>
    <mergeCell ref="K58:L58"/>
    <mergeCell ref="G72:L72"/>
    <mergeCell ref="J67:L67"/>
    <mergeCell ref="J65:L65"/>
    <mergeCell ref="E66:G66"/>
    <mergeCell ref="K62:L62"/>
    <mergeCell ref="L1:P1"/>
    <mergeCell ref="L2:P4"/>
    <mergeCell ref="M5:O5"/>
    <mergeCell ref="B6:V6"/>
    <mergeCell ref="N10:N11"/>
    <mergeCell ref="O10:O11"/>
    <mergeCell ref="V9:V11"/>
    <mergeCell ref="P9:S9"/>
    <mergeCell ref="T8:U8"/>
    <mergeCell ref="T9:U9"/>
    <mergeCell ref="A9:A11"/>
    <mergeCell ref="B9:B11"/>
    <mergeCell ref="C9:C11"/>
    <mergeCell ref="E9:H9"/>
    <mergeCell ref="E10:E11"/>
    <mergeCell ref="F10:F11"/>
    <mergeCell ref="D9:D11"/>
    <mergeCell ref="K52:L52"/>
    <mergeCell ref="J53:L53"/>
    <mergeCell ref="K60:L60"/>
    <mergeCell ref="C80:F80"/>
    <mergeCell ref="C73:F73"/>
    <mergeCell ref="G80:L80"/>
    <mergeCell ref="C57:G57"/>
    <mergeCell ref="E56:G56"/>
    <mergeCell ref="J59:L59"/>
    <mergeCell ref="E58:G58"/>
    <mergeCell ref="M79:P79"/>
    <mergeCell ref="M80:P80"/>
    <mergeCell ref="N76:P76"/>
    <mergeCell ref="N77:P77"/>
    <mergeCell ref="N78:P78"/>
    <mergeCell ref="E52:G52"/>
    <mergeCell ref="E64:G64"/>
    <mergeCell ref="C65:G65"/>
    <mergeCell ref="K54:L54"/>
    <mergeCell ref="E54:G54"/>
    <mergeCell ref="N8:O8"/>
    <mergeCell ref="N9:O9"/>
    <mergeCell ref="J10:J11"/>
    <mergeCell ref="J8:M8"/>
    <mergeCell ref="J9:M9"/>
    <mergeCell ref="K10:K11"/>
    <mergeCell ref="L10:M10"/>
    <mergeCell ref="T10:U10"/>
    <mergeCell ref="C67:G67"/>
    <mergeCell ref="P8:S8"/>
    <mergeCell ref="G10:H10"/>
    <mergeCell ref="J55:L55"/>
    <mergeCell ref="E62:G62"/>
    <mergeCell ref="E8:H8"/>
    <mergeCell ref="P10:P11"/>
    <mergeCell ref="Q10:Q11"/>
    <mergeCell ref="R10:S10"/>
  </mergeCells>
  <printOptions/>
  <pageMargins left="0.59" right="0.16" top="0.17" bottom="0.22" header="0.17" footer="0.16"/>
  <pageSetup horizontalDpi="300" verticalDpi="300" orientation="landscape" paperSize="8" scale="10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Δήμος Φάριδος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Ματίνα Καμπέρη</cp:lastModifiedBy>
  <cp:lastPrinted>2016-10-06T05:29:54Z</cp:lastPrinted>
  <dcterms:created xsi:type="dcterms:W3CDTF">2002-07-31T06:32:39Z</dcterms:created>
  <dcterms:modified xsi:type="dcterms:W3CDTF">2016-10-06T05:30:03Z</dcterms:modified>
  <cp:category/>
  <cp:version/>
  <cp:contentType/>
  <cp:contentStatus/>
</cp:coreProperties>
</file>